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Sheet'!$A$1:$AP$28</definedName>
    <definedName name="_xlnm.Print_Area" localSheetId="4">'Cash Flow'!$A$1:$AP$30</definedName>
    <definedName name="_xlnm.Print_Area" localSheetId="1">'Income Statement non-IFRS'!$A$1:$AP$57</definedName>
    <definedName name="_xlnm.Print_Area" localSheetId="2">'Reconciliation non-Adjusted'!$A$1:$AP$26</definedName>
  </definedNames>
  <calcPr calcId="145621"/>
</workbook>
</file>

<file path=xl/calcChain.xml><?xml version="1.0" encoding="utf-8"?>
<calcChain xmlns="http://schemas.openxmlformats.org/spreadsheetml/2006/main">
  <c r="AP52" i="3" l="1"/>
  <c r="AP51" i="3"/>
  <c r="AO52" i="3"/>
  <c r="AO51" i="3"/>
  <c r="AM24" i="6"/>
  <c r="AG24" i="6"/>
  <c r="AA24" i="6"/>
  <c r="U24" i="6"/>
  <c r="O24" i="6"/>
  <c r="I24" i="6"/>
  <c r="AO8" i="7"/>
  <c r="AP8" i="7"/>
  <c r="AP23" i="8" l="1"/>
  <c r="AP24" i="8"/>
  <c r="AP25" i="7" l="1"/>
  <c r="AP19" i="7"/>
  <c r="AP13" i="7"/>
  <c r="AP5" i="7"/>
  <c r="AP21" i="4"/>
  <c r="AP25" i="4" s="1"/>
  <c r="AP11" i="4"/>
  <c r="AP15" i="4" s="1"/>
  <c r="AP5" i="4"/>
  <c r="AP22" i="8"/>
  <c r="AP21" i="8"/>
  <c r="AP5" i="8"/>
  <c r="AP31" i="3"/>
  <c r="AP27" i="7" l="1"/>
  <c r="AP26" i="3"/>
  <c r="AP10" i="3"/>
  <c r="AP18" i="3" l="1"/>
  <c r="AP23" i="3" s="1"/>
  <c r="AP24" i="3" s="1"/>
  <c r="AP9" i="8"/>
  <c r="AO24" i="4"/>
  <c r="AP19" i="3" l="1"/>
  <c r="AO5" i="7" l="1"/>
  <c r="AM24" i="4"/>
  <c r="AO25" i="7" l="1"/>
  <c r="AO19" i="7"/>
  <c r="AO21" i="4" l="1"/>
  <c r="AO25" i="4" s="1"/>
  <c r="AO11" i="4"/>
  <c r="AO15" i="4" s="1"/>
  <c r="AO5" i="4"/>
  <c r="AO21" i="8"/>
  <c r="AO22" i="8"/>
  <c r="AO13" i="8"/>
  <c r="AO20" i="8" s="1"/>
  <c r="AO5" i="8"/>
  <c r="AO5" i="3" l="1"/>
  <c r="AO10" i="6" l="1"/>
  <c r="AO10" i="3"/>
  <c r="AO31" i="3"/>
  <c r="AO31" i="6"/>
  <c r="AO18" i="6" l="1"/>
  <c r="AO11" i="8" s="1"/>
  <c r="AO7" i="8"/>
  <c r="AO18" i="3"/>
  <c r="AO26" i="6"/>
  <c r="AO26" i="3"/>
  <c r="AO19" i="6" l="1"/>
  <c r="AO23" i="6"/>
  <c r="AO13" i="7" s="1"/>
  <c r="AO9" i="8"/>
  <c r="AO12" i="8"/>
  <c r="AO16" i="8" s="1"/>
  <c r="AO19" i="8"/>
  <c r="AO24" i="6"/>
  <c r="AO19" i="3"/>
  <c r="AO23" i="3"/>
  <c r="AO24" i="3" s="1"/>
  <c r="AO18" i="8" l="1"/>
  <c r="AO25" i="8" s="1"/>
  <c r="AM26" i="7" l="1"/>
  <c r="AM24" i="7"/>
  <c r="AM23" i="7"/>
  <c r="AM22" i="7"/>
  <c r="AM21" i="7"/>
  <c r="AM20" i="7"/>
  <c r="AM18" i="7"/>
  <c r="AM17" i="7"/>
  <c r="AM16" i="7"/>
  <c r="AM15" i="7"/>
  <c r="AM14" i="7"/>
  <c r="AM12" i="7"/>
  <c r="AM11" i="7"/>
  <c r="AM10" i="7"/>
  <c r="AM9" i="7"/>
  <c r="AM5" i="7"/>
  <c r="AL25" i="7"/>
  <c r="AL19" i="7"/>
  <c r="AL7" i="7"/>
  <c r="AL5" i="7"/>
  <c r="AM23" i="4"/>
  <c r="AM22" i="4"/>
  <c r="AM20" i="4"/>
  <c r="AM19" i="4"/>
  <c r="AM18" i="4"/>
  <c r="AM17" i="4"/>
  <c r="AM14" i="4"/>
  <c r="AM13" i="4"/>
  <c r="AM12" i="4"/>
  <c r="AM10" i="4"/>
  <c r="AM9" i="4"/>
  <c r="AM8" i="4"/>
  <c r="AM7" i="4"/>
  <c r="AM5" i="4"/>
  <c r="AL21" i="4"/>
  <c r="AL25" i="4" s="1"/>
  <c r="AL11" i="4"/>
  <c r="AL15" i="4" s="1"/>
  <c r="AL5" i="4"/>
  <c r="AM24" i="8"/>
  <c r="AM23" i="8"/>
  <c r="AM15" i="8"/>
  <c r="AM22" i="8" s="1"/>
  <c r="AM14" i="8"/>
  <c r="AM21" i="8" s="1"/>
  <c r="AM8" i="8"/>
  <c r="AM19" i="8" s="1"/>
  <c r="AM5" i="8"/>
  <c r="AL22" i="8"/>
  <c r="AL21" i="8"/>
  <c r="AL19" i="8"/>
  <c r="AL13" i="8"/>
  <c r="AL20" i="8" s="1"/>
  <c r="AL12" i="8"/>
  <c r="AL5" i="8"/>
  <c r="AM34" i="3"/>
  <c r="AM33" i="3"/>
  <c r="AM32" i="3"/>
  <c r="AM30" i="3"/>
  <c r="AM29" i="3"/>
  <c r="AM28" i="3"/>
  <c r="AM27" i="3"/>
  <c r="AM22" i="3"/>
  <c r="AM21" i="3"/>
  <c r="AM20" i="3"/>
  <c r="AM17" i="3"/>
  <c r="AM16" i="3"/>
  <c r="AM15" i="3"/>
  <c r="AM14" i="3"/>
  <c r="AM13" i="3"/>
  <c r="AM12" i="3"/>
  <c r="AM11" i="3"/>
  <c r="AM9" i="3"/>
  <c r="AM7" i="3"/>
  <c r="AM6" i="3"/>
  <c r="AM5" i="3"/>
  <c r="AM52" i="6"/>
  <c r="AM51" i="6"/>
  <c r="AM34" i="6"/>
  <c r="AM33" i="6"/>
  <c r="AM32" i="6"/>
  <c r="AM30" i="6"/>
  <c r="AM29" i="6"/>
  <c r="AM28" i="6"/>
  <c r="AM27" i="6"/>
  <c r="AM22" i="6"/>
  <c r="AM21" i="6"/>
  <c r="AM20" i="6"/>
  <c r="AM17" i="6"/>
  <c r="AM16" i="6"/>
  <c r="AM13" i="8" s="1"/>
  <c r="AM20" i="8" s="1"/>
  <c r="AM15" i="6"/>
  <c r="AM14" i="6"/>
  <c r="AM13" i="6"/>
  <c r="AM12" i="6"/>
  <c r="AM11" i="6"/>
  <c r="AM9" i="6"/>
  <c r="AM7" i="6"/>
  <c r="AM6" i="6"/>
  <c r="AL52" i="3"/>
  <c r="AL51" i="3"/>
  <c r="AM51" i="3" s="1"/>
  <c r="AL31" i="3"/>
  <c r="AL26" i="3"/>
  <c r="AL8" i="3"/>
  <c r="AL10" i="3" s="1"/>
  <c r="AL18" i="3" s="1"/>
  <c r="AL5" i="3"/>
  <c r="AL31" i="6"/>
  <c r="AL26" i="6"/>
  <c r="AL8" i="6"/>
  <c r="AL10" i="6" s="1"/>
  <c r="AK24" i="4"/>
  <c r="AM31" i="3" l="1"/>
  <c r="AL7" i="8"/>
  <c r="AL9" i="8" s="1"/>
  <c r="AL18" i="6"/>
  <c r="AL23" i="6" s="1"/>
  <c r="AL24" i="6" s="1"/>
  <c r="AM8" i="6"/>
  <c r="AM10" i="6" s="1"/>
  <c r="AM18" i="6" s="1"/>
  <c r="AM11" i="8" s="1"/>
  <c r="AM25" i="7"/>
  <c r="AM11" i="4"/>
  <c r="AM15" i="4" s="1"/>
  <c r="AM26" i="3"/>
  <c r="AM8" i="3"/>
  <c r="AM10" i="3" s="1"/>
  <c r="AM18" i="3" s="1"/>
  <c r="AM31" i="6"/>
  <c r="AM26" i="6"/>
  <c r="AM19" i="7"/>
  <c r="AM21" i="4"/>
  <c r="AM25" i="4" s="1"/>
  <c r="AM12" i="8"/>
  <c r="AL19" i="3"/>
  <c r="AL23" i="3"/>
  <c r="AL24" i="3" s="1"/>
  <c r="AK25" i="7"/>
  <c r="AK19" i="7"/>
  <c r="AK7" i="7"/>
  <c r="AK5" i="7"/>
  <c r="AK21" i="4"/>
  <c r="AK25" i="4" s="1"/>
  <c r="AK11" i="4"/>
  <c r="AK15" i="4" s="1"/>
  <c r="AK5" i="4"/>
  <c r="AK22" i="8"/>
  <c r="AK21" i="8"/>
  <c r="AK19" i="8"/>
  <c r="AK13" i="8"/>
  <c r="AK20" i="8" s="1"/>
  <c r="AK12" i="8"/>
  <c r="AK5" i="8"/>
  <c r="AK52" i="3"/>
  <c r="AK51" i="3"/>
  <c r="AK31" i="3"/>
  <c r="AK26" i="3"/>
  <c r="AK8" i="3"/>
  <c r="AK10" i="3" s="1"/>
  <c r="AK18" i="3" s="1"/>
  <c r="AK5" i="3"/>
  <c r="AK31" i="6"/>
  <c r="AK26" i="6"/>
  <c r="AK8" i="6"/>
  <c r="AK10" i="6" s="1"/>
  <c r="AK18" i="6" s="1"/>
  <c r="AK11" i="8" s="1"/>
  <c r="AJ24" i="4"/>
  <c r="AJ8" i="3"/>
  <c r="AJ10" i="3" s="1"/>
  <c r="AJ18" i="3" s="1"/>
  <c r="AJ25" i="7"/>
  <c r="AJ19" i="7"/>
  <c r="AJ7" i="7"/>
  <c r="AJ5" i="7"/>
  <c r="AJ21" i="4"/>
  <c r="AJ25" i="4" s="1"/>
  <c r="AJ11" i="4"/>
  <c r="AJ15" i="4" s="1"/>
  <c r="AJ5" i="4"/>
  <c r="AJ22" i="8"/>
  <c r="AJ21" i="8"/>
  <c r="AJ19" i="8"/>
  <c r="AJ13" i="8"/>
  <c r="AJ20" i="8" s="1"/>
  <c r="AJ12" i="8"/>
  <c r="AJ5" i="8"/>
  <c r="AJ52" i="3"/>
  <c r="AJ51" i="3"/>
  <c r="AJ31" i="3"/>
  <c r="AJ26" i="3"/>
  <c r="AJ5" i="3"/>
  <c r="AJ31" i="6"/>
  <c r="AJ26" i="6"/>
  <c r="AJ8" i="6"/>
  <c r="AJ10" i="6" s="1"/>
  <c r="AJ18" i="6" s="1"/>
  <c r="AJ11" i="8" s="1"/>
  <c r="AI24" i="4"/>
  <c r="AL6" i="7" l="1"/>
  <c r="AL8" i="7" s="1"/>
  <c r="AJ16" i="8"/>
  <c r="AL19" i="6"/>
  <c r="AL18" i="8"/>
  <c r="AL25" i="8" s="1"/>
  <c r="AL11" i="8"/>
  <c r="AL16" i="8" s="1"/>
  <c r="AM23" i="3"/>
  <c r="AM24" i="3" s="1"/>
  <c r="AM19" i="3"/>
  <c r="AM19" i="6"/>
  <c r="AM16" i="8"/>
  <c r="AM7" i="8"/>
  <c r="AM9" i="8" s="1"/>
  <c r="AM23" i="6"/>
  <c r="AM18" i="8" s="1"/>
  <c r="AM25" i="8" s="1"/>
  <c r="AK7" i="8"/>
  <c r="AK9" i="8" s="1"/>
  <c r="AK16" i="8"/>
  <c r="AK23" i="3"/>
  <c r="AK24" i="3" s="1"/>
  <c r="AK19" i="3"/>
  <c r="AK23" i="6"/>
  <c r="AK19" i="6"/>
  <c r="AJ7" i="8"/>
  <c r="AJ9" i="8" s="1"/>
  <c r="AJ19" i="3"/>
  <c r="AJ23" i="3"/>
  <c r="AJ24" i="3" s="1"/>
  <c r="AJ23" i="6"/>
  <c r="AJ19" i="6"/>
  <c r="AI25" i="7"/>
  <c r="AI19" i="7"/>
  <c r="AI7" i="7"/>
  <c r="AM7" i="7" s="1"/>
  <c r="AI5" i="7"/>
  <c r="AI21" i="4"/>
  <c r="AI25" i="4" s="1"/>
  <c r="AI11" i="4"/>
  <c r="AI15" i="4" s="1"/>
  <c r="AI5" i="4"/>
  <c r="AI22" i="8"/>
  <c r="AI21" i="8"/>
  <c r="AI19" i="8"/>
  <c r="AI13" i="8"/>
  <c r="AI20" i="8" s="1"/>
  <c r="AI12" i="8"/>
  <c r="AI5" i="8"/>
  <c r="AI52" i="3"/>
  <c r="AM52" i="3" s="1"/>
  <c r="AI51" i="3"/>
  <c r="AI31" i="3"/>
  <c r="AI26" i="3"/>
  <c r="AI8" i="3"/>
  <c r="AI10" i="3" s="1"/>
  <c r="AI18" i="3" s="1"/>
  <c r="AI5" i="3"/>
  <c r="AI31" i="6"/>
  <c r="AI26" i="6"/>
  <c r="AI8" i="6"/>
  <c r="AI10" i="6" s="1"/>
  <c r="AI18" i="6" s="1"/>
  <c r="AI23" i="6" s="1"/>
  <c r="AI24" i="6" s="1"/>
  <c r="AL13" i="7" l="1"/>
  <c r="AL27" i="7" s="1"/>
  <c r="AK24" i="6"/>
  <c r="AK6" i="7"/>
  <c r="AK8" i="7" s="1"/>
  <c r="AK13" i="7" s="1"/>
  <c r="AK27" i="7" s="1"/>
  <c r="AK18" i="8"/>
  <c r="AK25" i="8" s="1"/>
  <c r="AJ24" i="6"/>
  <c r="AJ18" i="8"/>
  <c r="AJ25" i="8" s="1"/>
  <c r="AJ6" i="7"/>
  <c r="AJ8" i="7" s="1"/>
  <c r="AJ13" i="7" s="1"/>
  <c r="AJ27" i="7" s="1"/>
  <c r="AI11" i="8"/>
  <c r="AI16" i="8" s="1"/>
  <c r="AI7" i="8"/>
  <c r="AI9" i="8" s="1"/>
  <c r="AI18" i="8"/>
  <c r="AI25" i="8" s="1"/>
  <c r="AI6" i="7"/>
  <c r="AI23" i="3"/>
  <c r="AI24" i="3" s="1"/>
  <c r="AI19" i="3"/>
  <c r="AI19" i="6"/>
  <c r="AG19" i="4"/>
  <c r="AF20" i="4"/>
  <c r="AG20" i="4" s="1"/>
  <c r="AE20" i="4"/>
  <c r="AD20" i="4"/>
  <c r="AC20" i="4"/>
  <c r="AA19" i="4"/>
  <c r="Z20" i="4"/>
  <c r="Y20" i="4"/>
  <c r="X20" i="4"/>
  <c r="U19" i="4"/>
  <c r="O19" i="4"/>
  <c r="I19" i="4"/>
  <c r="AG26" i="7"/>
  <c r="AG24" i="7"/>
  <c r="AG23" i="7"/>
  <c r="AG22" i="7"/>
  <c r="AG21" i="7"/>
  <c r="AG20" i="7"/>
  <c r="AG18" i="7"/>
  <c r="AG17" i="7"/>
  <c r="AG16" i="7"/>
  <c r="AG15" i="7"/>
  <c r="AG14" i="7"/>
  <c r="AG12" i="7"/>
  <c r="AG11" i="7"/>
  <c r="AG10" i="7"/>
  <c r="AG9" i="7"/>
  <c r="AG5" i="7"/>
  <c r="AF25" i="7"/>
  <c r="AF19" i="7"/>
  <c r="AF7" i="7"/>
  <c r="AF5" i="7"/>
  <c r="AF24" i="4"/>
  <c r="AG24" i="4" s="1"/>
  <c r="AG23" i="4"/>
  <c r="AG22" i="4"/>
  <c r="AG18" i="4"/>
  <c r="AG17" i="4"/>
  <c r="AG14" i="4"/>
  <c r="AG13" i="4"/>
  <c r="AG12" i="4"/>
  <c r="AG10" i="4"/>
  <c r="AG9" i="4"/>
  <c r="AG8" i="4"/>
  <c r="AG7" i="4"/>
  <c r="AG5" i="4"/>
  <c r="AF21" i="4"/>
  <c r="AF11" i="4"/>
  <c r="AF15" i="4" s="1"/>
  <c r="AF5" i="4"/>
  <c r="AG24" i="8"/>
  <c r="AG15" i="8"/>
  <c r="AG22" i="8" s="1"/>
  <c r="AG14" i="8"/>
  <c r="AG21" i="8" s="1"/>
  <c r="AG8" i="8"/>
  <c r="AG12" i="8" s="1"/>
  <c r="AG5" i="8"/>
  <c r="AF22" i="8"/>
  <c r="AF21" i="8"/>
  <c r="AF19" i="8"/>
  <c r="AF13" i="8"/>
  <c r="AF20" i="8" s="1"/>
  <c r="AF12" i="8"/>
  <c r="AF5" i="8"/>
  <c r="AF26" i="3"/>
  <c r="AG34" i="3"/>
  <c r="AG33" i="3"/>
  <c r="AG32" i="3"/>
  <c r="AG30" i="3"/>
  <c r="AG29" i="3"/>
  <c r="AG28" i="3"/>
  <c r="AG27" i="3"/>
  <c r="AG22" i="3"/>
  <c r="AG21" i="3"/>
  <c r="AG20" i="3"/>
  <c r="AG17" i="3"/>
  <c r="AG16" i="3"/>
  <c r="AG15" i="3"/>
  <c r="AG14" i="3"/>
  <c r="AG13" i="3"/>
  <c r="AG12" i="3"/>
  <c r="AG11" i="3"/>
  <c r="AG9" i="3"/>
  <c r="AG7" i="3"/>
  <c r="AG6" i="3"/>
  <c r="AG5" i="3"/>
  <c r="AF52" i="3"/>
  <c r="AF51" i="3"/>
  <c r="AG51" i="3" s="1"/>
  <c r="AF31" i="3"/>
  <c r="AF8" i="3"/>
  <c r="AF10" i="3" s="1"/>
  <c r="AF18" i="3" s="1"/>
  <c r="AF5" i="3"/>
  <c r="AG31" i="3" l="1"/>
  <c r="AG8" i="3"/>
  <c r="AG10" i="3" s="1"/>
  <c r="AG18" i="3" s="1"/>
  <c r="AG19" i="3" s="1"/>
  <c r="AG26" i="3"/>
  <c r="AI8" i="7"/>
  <c r="AM6" i="7"/>
  <c r="AG21" i="4"/>
  <c r="AG25" i="4" s="1"/>
  <c r="AG25" i="7"/>
  <c r="AG19" i="7"/>
  <c r="AF25" i="4"/>
  <c r="AG11" i="4"/>
  <c r="AG15" i="4" s="1"/>
  <c r="AG19" i="8"/>
  <c r="AF23" i="3"/>
  <c r="AF24" i="3" s="1"/>
  <c r="AF19" i="3"/>
  <c r="AF31" i="6"/>
  <c r="AF26" i="6"/>
  <c r="AF8" i="6"/>
  <c r="AF10" i="6" s="1"/>
  <c r="AG52" i="6"/>
  <c r="AG51" i="6"/>
  <c r="AG34" i="6"/>
  <c r="AG33" i="6"/>
  <c r="AG32" i="6"/>
  <c r="AG31" i="6" s="1"/>
  <c r="AG30" i="6"/>
  <c r="AG29" i="6"/>
  <c r="AG28" i="6"/>
  <c r="AG27" i="6"/>
  <c r="AG22" i="6"/>
  <c r="AG21" i="6"/>
  <c r="AG20" i="6"/>
  <c r="AG17" i="6"/>
  <c r="AG16" i="6"/>
  <c r="AG13" i="8" s="1"/>
  <c r="AG20" i="8" s="1"/>
  <c r="AG15" i="6"/>
  <c r="AG14" i="6"/>
  <c r="AG13" i="6"/>
  <c r="AG12" i="6"/>
  <c r="AG11" i="6"/>
  <c r="AG9" i="6"/>
  <c r="AG7" i="6"/>
  <c r="AG6" i="6"/>
  <c r="AF18" i="6" l="1"/>
  <c r="AF19" i="6" s="1"/>
  <c r="AF7" i="8"/>
  <c r="AF9" i="8" s="1"/>
  <c r="AG8" i="6"/>
  <c r="AG10" i="6" s="1"/>
  <c r="AG23" i="3"/>
  <c r="AG24" i="3" s="1"/>
  <c r="AI13" i="7"/>
  <c r="AI27" i="7" s="1"/>
  <c r="AM8" i="7"/>
  <c r="AM13" i="7" s="1"/>
  <c r="AM27" i="7" s="1"/>
  <c r="AG26" i="6"/>
  <c r="AE25" i="7"/>
  <c r="AE19" i="7"/>
  <c r="AE7" i="7"/>
  <c r="AE5" i="7"/>
  <c r="AE24" i="4"/>
  <c r="AE21" i="4"/>
  <c r="AG18" i="6" l="1"/>
  <c r="AG23" i="6" s="1"/>
  <c r="AG18" i="8" s="1"/>
  <c r="AG7" i="8"/>
  <c r="AG9" i="8" s="1"/>
  <c r="AF23" i="6"/>
  <c r="AF11" i="8"/>
  <c r="AF16" i="8" s="1"/>
  <c r="AE25" i="4"/>
  <c r="AE11" i="4"/>
  <c r="AE15" i="4" s="1"/>
  <c r="AE5" i="4"/>
  <c r="AE23" i="8"/>
  <c r="AG23" i="8" s="1"/>
  <c r="AF24" i="6" l="1"/>
  <c r="AF6" i="7"/>
  <c r="AF8" i="7" s="1"/>
  <c r="AF13" i="7" s="1"/>
  <c r="AF27" i="7" s="1"/>
  <c r="AF18" i="8"/>
  <c r="AF25" i="8" s="1"/>
  <c r="AG25" i="8"/>
  <c r="AG19" i="6"/>
  <c r="AG11" i="8"/>
  <c r="AG16" i="8" s="1"/>
  <c r="AE22" i="8"/>
  <c r="AE21" i="8"/>
  <c r="AE19" i="8"/>
  <c r="AE13" i="8"/>
  <c r="AE20" i="8" s="1"/>
  <c r="AE12" i="8"/>
  <c r="AE5" i="8"/>
  <c r="AE52" i="3"/>
  <c r="AE51" i="3"/>
  <c r="AE31" i="3"/>
  <c r="AE26" i="3"/>
  <c r="AE8" i="3"/>
  <c r="AE10" i="3" s="1"/>
  <c r="AE18" i="3" s="1"/>
  <c r="AE5" i="3"/>
  <c r="AE19" i="3" l="1"/>
  <c r="AE23" i="3"/>
  <c r="AE24" i="3" s="1"/>
  <c r="AE31" i="6" l="1"/>
  <c r="AE26" i="6"/>
  <c r="AE8" i="6"/>
  <c r="AE10" i="6" s="1"/>
  <c r="AD24" i="4"/>
  <c r="AD26" i="6"/>
  <c r="AD25" i="7"/>
  <c r="AD19" i="7"/>
  <c r="AD7" i="7"/>
  <c r="AD5" i="7"/>
  <c r="AD11" i="4"/>
  <c r="AE18" i="6" l="1"/>
  <c r="AE19" i="6" s="1"/>
  <c r="AE7" i="8"/>
  <c r="AE9" i="8" s="1"/>
  <c r="AE23" i="6" l="1"/>
  <c r="AE11" i="8"/>
  <c r="AE16" i="8" s="1"/>
  <c r="AD21" i="4"/>
  <c r="AD25" i="4" s="1"/>
  <c r="AD15" i="4"/>
  <c r="AD5" i="4"/>
  <c r="AD22" i="8"/>
  <c r="AD21" i="8"/>
  <c r="AD19" i="8"/>
  <c r="AD13" i="8"/>
  <c r="AD20" i="8" s="1"/>
  <c r="AD12" i="8"/>
  <c r="AD5" i="8"/>
  <c r="AE24" i="6" l="1"/>
  <c r="AE6" i="7"/>
  <c r="AE8" i="7" s="1"/>
  <c r="AE13" i="7" s="1"/>
  <c r="AE27" i="7" s="1"/>
  <c r="AE18" i="8"/>
  <c r="AE25" i="8" s="1"/>
  <c r="AD52" i="3"/>
  <c r="AD51" i="3"/>
  <c r="AD31" i="3"/>
  <c r="AD26" i="3"/>
  <c r="AD8" i="3"/>
  <c r="AD10" i="3" s="1"/>
  <c r="AD18" i="3" s="1"/>
  <c r="AD5" i="3"/>
  <c r="AD23" i="3" l="1"/>
  <c r="AD24" i="3" s="1"/>
  <c r="AD19" i="3"/>
  <c r="AD31" i="6" l="1"/>
  <c r="AD8" i="6"/>
  <c r="AD10" i="6" s="1"/>
  <c r="AD7" i="8" s="1"/>
  <c r="AD9" i="8" s="1"/>
  <c r="AD18" i="6" l="1"/>
  <c r="AA15" i="7"/>
  <c r="AC24" i="4"/>
  <c r="AC22" i="8"/>
  <c r="AC21" i="8"/>
  <c r="AC19" i="8"/>
  <c r="AC13" i="8"/>
  <c r="AC20" i="8" s="1"/>
  <c r="AC12" i="8"/>
  <c r="AD19" i="6" l="1"/>
  <c r="AD11" i="8"/>
  <c r="AD16" i="8" s="1"/>
  <c r="AD23" i="6"/>
  <c r="AC52" i="3"/>
  <c r="AG52" i="3" s="1"/>
  <c r="AC51" i="3"/>
  <c r="Z24" i="4"/>
  <c r="AD24" i="6" l="1"/>
  <c r="AD6" i="7"/>
  <c r="AD8" i="7" s="1"/>
  <c r="AD13" i="7" s="1"/>
  <c r="AD27" i="7" s="1"/>
  <c r="AD18" i="8"/>
  <c r="AD25" i="8" s="1"/>
  <c r="AC25" i="7"/>
  <c r="AC19" i="7"/>
  <c r="AC7" i="7"/>
  <c r="AG7" i="7" s="1"/>
  <c r="AC5" i="7"/>
  <c r="AC5" i="4"/>
  <c r="AC5" i="8"/>
  <c r="AC5" i="3"/>
  <c r="AC31" i="6"/>
  <c r="AC26" i="6"/>
  <c r="AC8" i="6"/>
  <c r="AC10" i="6" s="1"/>
  <c r="AC31" i="3"/>
  <c r="AC26" i="3"/>
  <c r="AC8" i="3"/>
  <c r="AC10" i="3" s="1"/>
  <c r="AC18" i="3" s="1"/>
  <c r="AC21" i="4"/>
  <c r="AC25" i="4" s="1"/>
  <c r="AC11" i="4"/>
  <c r="AC15" i="4" s="1"/>
  <c r="A21" i="8"/>
  <c r="A20" i="8"/>
  <c r="A19" i="8"/>
  <c r="AC18" i="6" l="1"/>
  <c r="AC11" i="8" s="1"/>
  <c r="AC16" i="8" s="1"/>
  <c r="AC7" i="8"/>
  <c r="AC9" i="8" s="1"/>
  <c r="AC19" i="3"/>
  <c r="AC23" i="3"/>
  <c r="AC24" i="3" s="1"/>
  <c r="AA5" i="7"/>
  <c r="AA26" i="7"/>
  <c r="AA24" i="7"/>
  <c r="AA23" i="7"/>
  <c r="AA22" i="7"/>
  <c r="AA21" i="7"/>
  <c r="AA20" i="7"/>
  <c r="AA18" i="7"/>
  <c r="AA17" i="7"/>
  <c r="AA16" i="7"/>
  <c r="AA14" i="7"/>
  <c r="AA12" i="7"/>
  <c r="AA11" i="7"/>
  <c r="AA10" i="7"/>
  <c r="AA9" i="7"/>
  <c r="Z5" i="7"/>
  <c r="Y5" i="7"/>
  <c r="Z25" i="7"/>
  <c r="Z19" i="7"/>
  <c r="Z7" i="7"/>
  <c r="AA5" i="4"/>
  <c r="AA24" i="4"/>
  <c r="AA23" i="4"/>
  <c r="AA22" i="4"/>
  <c r="AA20" i="4"/>
  <c r="AA18" i="4"/>
  <c r="AA17" i="4"/>
  <c r="AA14" i="4"/>
  <c r="AA13" i="4"/>
  <c r="AA12" i="4"/>
  <c r="AA10" i="4"/>
  <c r="AA9" i="4"/>
  <c r="AA8" i="4"/>
  <c r="AA7" i="4"/>
  <c r="Z5" i="4"/>
  <c r="Y5" i="4"/>
  <c r="Z21" i="4"/>
  <c r="Z25" i="4" s="1"/>
  <c r="Z11" i="4"/>
  <c r="Z15" i="4" s="1"/>
  <c r="AA5" i="8"/>
  <c r="AA23" i="8"/>
  <c r="AA24" i="8"/>
  <c r="AA15" i="8"/>
  <c r="AA22" i="8" s="1"/>
  <c r="AA14" i="8"/>
  <c r="AA21" i="8" s="1"/>
  <c r="AA8" i="8"/>
  <c r="AA19" i="8" s="1"/>
  <c r="Z5" i="8"/>
  <c r="Y5" i="8"/>
  <c r="Z22" i="8"/>
  <c r="Z21" i="8"/>
  <c r="Z19" i="8"/>
  <c r="Z13" i="8"/>
  <c r="Z20" i="8" s="1"/>
  <c r="Z12" i="8"/>
  <c r="AA5" i="3"/>
  <c r="Z5" i="3"/>
  <c r="Y5" i="3"/>
  <c r="AA34" i="3"/>
  <c r="AA33" i="3"/>
  <c r="AA32" i="3"/>
  <c r="AA30" i="3"/>
  <c r="AA29" i="3"/>
  <c r="AA28" i="3"/>
  <c r="AA27" i="3"/>
  <c r="AA22" i="3"/>
  <c r="AA21" i="3"/>
  <c r="AA20" i="3"/>
  <c r="AA17" i="3"/>
  <c r="AA16" i="3"/>
  <c r="AA15" i="3"/>
  <c r="AA14" i="3"/>
  <c r="AA13" i="3"/>
  <c r="AA12" i="3"/>
  <c r="AA11" i="3"/>
  <c r="AA9" i="3"/>
  <c r="AA7" i="3"/>
  <c r="AA6" i="3"/>
  <c r="Z52" i="3"/>
  <c r="Z51" i="3"/>
  <c r="AA51" i="3" s="1"/>
  <c r="Z31" i="3"/>
  <c r="Z26" i="3"/>
  <c r="Z8" i="3"/>
  <c r="Z10" i="3" s="1"/>
  <c r="Z18" i="3" s="1"/>
  <c r="AA51" i="6"/>
  <c r="AA34" i="6"/>
  <c r="AA33" i="6"/>
  <c r="AA32" i="6"/>
  <c r="AA30" i="6"/>
  <c r="AA29" i="6"/>
  <c r="AA28" i="6"/>
  <c r="AA27" i="6"/>
  <c r="AA22" i="6"/>
  <c r="AA21" i="6"/>
  <c r="AA20" i="6"/>
  <c r="AA17" i="6"/>
  <c r="AA16" i="6"/>
  <c r="AA13" i="8" s="1"/>
  <c r="AA20" i="8" s="1"/>
  <c r="AA15" i="6"/>
  <c r="AA14" i="6"/>
  <c r="AA13" i="6"/>
  <c r="AA12" i="6"/>
  <c r="AA11" i="6"/>
  <c r="AA9" i="6"/>
  <c r="AA7" i="6"/>
  <c r="AA6" i="6"/>
  <c r="Z31" i="6"/>
  <c r="Z26" i="6"/>
  <c r="Z8" i="6"/>
  <c r="Z10" i="6" s="1"/>
  <c r="Y52" i="3"/>
  <c r="Y51" i="3"/>
  <c r="Y24" i="4"/>
  <c r="Y25" i="7"/>
  <c r="Y19" i="7"/>
  <c r="Y7" i="7"/>
  <c r="Y21" i="4"/>
  <c r="Y25" i="4" s="1"/>
  <c r="Y11" i="4"/>
  <c r="Y15" i="4" s="1"/>
  <c r="Y22" i="8"/>
  <c r="Y21" i="8"/>
  <c r="Y19" i="8"/>
  <c r="Y13" i="8"/>
  <c r="Y20" i="8" s="1"/>
  <c r="Y12" i="8"/>
  <c r="Y31" i="3"/>
  <c r="Y26" i="3"/>
  <c r="Y8" i="3"/>
  <c r="Y10" i="3" s="1"/>
  <c r="Y18" i="3" s="1"/>
  <c r="Y31" i="6"/>
  <c r="Y26" i="6"/>
  <c r="Y8" i="6"/>
  <c r="Y10" i="6" s="1"/>
  <c r="X24" i="4"/>
  <c r="AA31" i="6" l="1"/>
  <c r="AC23" i="6"/>
  <c r="AC18" i="8" s="1"/>
  <c r="AC25" i="8" s="1"/>
  <c r="AA26" i="6"/>
  <c r="AA26" i="3"/>
  <c r="AA31" i="3"/>
  <c r="AC19" i="6"/>
  <c r="AA11" i="4"/>
  <c r="AA15" i="4" s="1"/>
  <c r="AA21" i="4"/>
  <c r="AA25" i="4" s="1"/>
  <c r="AA19" i="7"/>
  <c r="AC24" i="6"/>
  <c r="AA52" i="3"/>
  <c r="AA25" i="7"/>
  <c r="Z18" i="6"/>
  <c r="Z11" i="8" s="1"/>
  <c r="Z16" i="8" s="1"/>
  <c r="Z7" i="8"/>
  <c r="Z9" i="8" s="1"/>
  <c r="AA8" i="6"/>
  <c r="AA10" i="6" s="1"/>
  <c r="AA8" i="3"/>
  <c r="AA10" i="3" s="1"/>
  <c r="AA18" i="3" s="1"/>
  <c r="AA12" i="8"/>
  <c r="Z19" i="3"/>
  <c r="Z23" i="3"/>
  <c r="Z24" i="3" s="1"/>
  <c r="Y18" i="6"/>
  <c r="Y7" i="8"/>
  <c r="Y9" i="8" s="1"/>
  <c r="Y19" i="3"/>
  <c r="Y23" i="3"/>
  <c r="Y24" i="3" s="1"/>
  <c r="X52" i="6"/>
  <c r="X51" i="6"/>
  <c r="W51" i="6"/>
  <c r="Z19" i="6" l="1"/>
  <c r="Z23" i="6"/>
  <c r="Z18" i="8" s="1"/>
  <c r="Z25" i="8" s="1"/>
  <c r="AC6" i="7"/>
  <c r="AG6" i="7" s="1"/>
  <c r="AC8" i="7"/>
  <c r="AA23" i="3"/>
  <c r="AA24" i="3" s="1"/>
  <c r="AA19" i="3"/>
  <c r="AA18" i="6"/>
  <c r="AA7" i="8"/>
  <c r="AA9" i="8" s="1"/>
  <c r="Y19" i="6"/>
  <c r="Y11" i="8"/>
  <c r="Y16" i="8" s="1"/>
  <c r="Y23" i="6"/>
  <c r="X25" i="7"/>
  <c r="X19" i="7"/>
  <c r="X7" i="7"/>
  <c r="X21" i="4"/>
  <c r="X25" i="4" s="1"/>
  <c r="X11" i="4"/>
  <c r="X15" i="4" s="1"/>
  <c r="X22" i="8"/>
  <c r="X21" i="8"/>
  <c r="X19" i="8"/>
  <c r="X13" i="8"/>
  <c r="X20" i="8" s="1"/>
  <c r="X12" i="8"/>
  <c r="X31" i="3"/>
  <c r="X26" i="3"/>
  <c r="X8" i="3"/>
  <c r="X10" i="3" s="1"/>
  <c r="X18" i="3" s="1"/>
  <c r="X31" i="6"/>
  <c r="X26" i="6"/>
  <c r="X8" i="6"/>
  <c r="X10" i="6" s="1"/>
  <c r="W52" i="6"/>
  <c r="AA52" i="6" s="1"/>
  <c r="W24" i="4"/>
  <c r="Z6" i="7" l="1"/>
  <c r="Z8" i="7" s="1"/>
  <c r="Z13" i="7" s="1"/>
  <c r="Z27" i="7" s="1"/>
  <c r="Z24" i="6"/>
  <c r="AC13" i="7"/>
  <c r="AC27" i="7" s="1"/>
  <c r="AG8" i="7"/>
  <c r="AG13" i="7" s="1"/>
  <c r="AG27" i="7" s="1"/>
  <c r="AA11" i="8"/>
  <c r="AA16" i="8" s="1"/>
  <c r="AA23" i="6"/>
  <c r="AA18" i="8" s="1"/>
  <c r="AA25" i="8" s="1"/>
  <c r="AA19" i="6"/>
  <c r="Y24" i="6"/>
  <c r="Y6" i="7"/>
  <c r="Y8" i="7" s="1"/>
  <c r="Y13" i="7" s="1"/>
  <c r="Y27" i="7" s="1"/>
  <c r="Y18" i="8"/>
  <c r="Y25" i="8" s="1"/>
  <c r="X19" i="3"/>
  <c r="X23" i="3"/>
  <c r="X24" i="3" s="1"/>
  <c r="X7" i="8"/>
  <c r="X9" i="8" s="1"/>
  <c r="X18" i="6"/>
  <c r="W25" i="7"/>
  <c r="W19" i="7"/>
  <c r="W7" i="7"/>
  <c r="AA7" i="7" s="1"/>
  <c r="W21" i="4"/>
  <c r="W25" i="4" s="1"/>
  <c r="W11" i="4"/>
  <c r="W15" i="4" s="1"/>
  <c r="W22" i="8"/>
  <c r="W21" i="8"/>
  <c r="W19" i="8"/>
  <c r="W13" i="8"/>
  <c r="W20" i="8" s="1"/>
  <c r="W12" i="8"/>
  <c r="W31" i="3"/>
  <c r="W26" i="3"/>
  <c r="W8" i="3"/>
  <c r="W10" i="3" s="1"/>
  <c r="W18" i="3" s="1"/>
  <c r="W31" i="6"/>
  <c r="W26" i="6"/>
  <c r="W8" i="6"/>
  <c r="W10" i="6" s="1"/>
  <c r="T24" i="4"/>
  <c r="U24" i="4" s="1"/>
  <c r="U26" i="7"/>
  <c r="U24" i="7"/>
  <c r="U23" i="7"/>
  <c r="U22" i="7"/>
  <c r="U21" i="7"/>
  <c r="U20" i="7"/>
  <c r="U18" i="7"/>
  <c r="U17" i="7"/>
  <c r="U16" i="7"/>
  <c r="U14" i="7"/>
  <c r="U12" i="7"/>
  <c r="U11" i="7"/>
  <c r="U10" i="7"/>
  <c r="U9" i="7"/>
  <c r="T25" i="7"/>
  <c r="T19" i="7"/>
  <c r="T7" i="7"/>
  <c r="U23" i="4"/>
  <c r="U22" i="4"/>
  <c r="U20" i="4"/>
  <c r="U18" i="4"/>
  <c r="U17" i="4"/>
  <c r="U14" i="4"/>
  <c r="U13" i="4"/>
  <c r="U12" i="4"/>
  <c r="U10" i="4"/>
  <c r="U9" i="4"/>
  <c r="U8" i="4"/>
  <c r="U7" i="4"/>
  <c r="T21" i="4"/>
  <c r="T11" i="4"/>
  <c r="T15" i="4" s="1"/>
  <c r="U23" i="8"/>
  <c r="U24" i="8"/>
  <c r="U15" i="8"/>
  <c r="U22" i="8" s="1"/>
  <c r="U14" i="8"/>
  <c r="U21" i="8" s="1"/>
  <c r="U8" i="8"/>
  <c r="U19" i="8" s="1"/>
  <c r="T22" i="8"/>
  <c r="T21" i="8"/>
  <c r="T19" i="8"/>
  <c r="T13" i="8"/>
  <c r="T20" i="8" s="1"/>
  <c r="T12" i="8"/>
  <c r="U34" i="6"/>
  <c r="U33" i="6"/>
  <c r="U32" i="6"/>
  <c r="U30" i="6"/>
  <c r="U29" i="6"/>
  <c r="U28" i="6"/>
  <c r="U27" i="6"/>
  <c r="U22" i="6"/>
  <c r="U21" i="6"/>
  <c r="U20" i="6"/>
  <c r="U17" i="6"/>
  <c r="U16" i="6"/>
  <c r="U13" i="8" s="1"/>
  <c r="U20" i="8" s="1"/>
  <c r="U15" i="6"/>
  <c r="U14" i="6"/>
  <c r="U13" i="6"/>
  <c r="U12" i="6"/>
  <c r="U11" i="6"/>
  <c r="U9" i="6"/>
  <c r="U7" i="6"/>
  <c r="U6" i="6"/>
  <c r="U52" i="3"/>
  <c r="U52" i="6" s="1"/>
  <c r="U51" i="3"/>
  <c r="U51" i="6" s="1"/>
  <c r="U34" i="3"/>
  <c r="U33" i="3"/>
  <c r="U32" i="3"/>
  <c r="U30" i="3"/>
  <c r="U29" i="3"/>
  <c r="U28" i="3"/>
  <c r="U27" i="3"/>
  <c r="U22" i="3"/>
  <c r="U21" i="3"/>
  <c r="U20" i="3"/>
  <c r="U17" i="3"/>
  <c r="U16" i="3"/>
  <c r="U15" i="3"/>
  <c r="U14" i="3"/>
  <c r="U13" i="3"/>
  <c r="U12" i="3"/>
  <c r="U11" i="3"/>
  <c r="U9" i="3"/>
  <c r="U7" i="3"/>
  <c r="U6" i="3"/>
  <c r="T31" i="3"/>
  <c r="T26" i="3"/>
  <c r="T8" i="3"/>
  <c r="T10" i="3" s="1"/>
  <c r="T18" i="3" s="1"/>
  <c r="T52" i="6"/>
  <c r="T51" i="6"/>
  <c r="T31" i="6"/>
  <c r="T26" i="6"/>
  <c r="T8" i="6"/>
  <c r="T10" i="6" s="1"/>
  <c r="T18" i="6" s="1"/>
  <c r="T11" i="8" s="1"/>
  <c r="S52" i="6"/>
  <c r="S51" i="6"/>
  <c r="S24" i="4"/>
  <c r="U31" i="6" l="1"/>
  <c r="U11" i="4"/>
  <c r="U15" i="4" s="1"/>
  <c r="U19" i="7"/>
  <c r="U25" i="7"/>
  <c r="U26" i="6"/>
  <c r="U21" i="4"/>
  <c r="U25" i="4" s="1"/>
  <c r="T16" i="8"/>
  <c r="U31" i="3"/>
  <c r="X19" i="6"/>
  <c r="X11" i="8"/>
  <c r="X16" i="8" s="1"/>
  <c r="X23" i="6"/>
  <c r="W19" i="3"/>
  <c r="W23" i="3"/>
  <c r="W24" i="3" s="1"/>
  <c r="W7" i="8"/>
  <c r="W9" i="8" s="1"/>
  <c r="W18" i="6"/>
  <c r="U26" i="3"/>
  <c r="T25" i="4"/>
  <c r="U8" i="3"/>
  <c r="U10" i="3" s="1"/>
  <c r="U18" i="3" s="1"/>
  <c r="U19" i="3" s="1"/>
  <c r="U8" i="6"/>
  <c r="U10" i="6" s="1"/>
  <c r="T7" i="8"/>
  <c r="T9" i="8" s="1"/>
  <c r="U12" i="8"/>
  <c r="T19" i="6"/>
  <c r="T23" i="6"/>
  <c r="T23" i="3"/>
  <c r="T24" i="3" s="1"/>
  <c r="T19" i="3"/>
  <c r="U23" i="3"/>
  <c r="U24" i="3" s="1"/>
  <c r="S25" i="7"/>
  <c r="S19" i="7"/>
  <c r="S7" i="7"/>
  <c r="S25" i="4"/>
  <c r="S21" i="4"/>
  <c r="S11" i="4"/>
  <c r="S15" i="4" s="1"/>
  <c r="S22" i="8"/>
  <c r="S21" i="8"/>
  <c r="S19" i="8"/>
  <c r="S13" i="8"/>
  <c r="S20" i="8" s="1"/>
  <c r="S12" i="8"/>
  <c r="S31" i="3"/>
  <c r="S26" i="3"/>
  <c r="S8" i="3"/>
  <c r="S10" i="3" s="1"/>
  <c r="S18" i="3" s="1"/>
  <c r="S31" i="6"/>
  <c r="S26" i="6"/>
  <c r="S8" i="6"/>
  <c r="S10" i="6" s="1"/>
  <c r="X24" i="6" l="1"/>
  <c r="X6" i="7"/>
  <c r="X8" i="7" s="1"/>
  <c r="X13" i="7" s="1"/>
  <c r="X27" i="7" s="1"/>
  <c r="X18" i="8"/>
  <c r="X25" i="8" s="1"/>
  <c r="W19" i="6"/>
  <c r="W11" i="8"/>
  <c r="W16" i="8" s="1"/>
  <c r="W23" i="6"/>
  <c r="U18" i="6"/>
  <c r="U7" i="8"/>
  <c r="U9" i="8" s="1"/>
  <c r="T24" i="6"/>
  <c r="T18" i="8"/>
  <c r="T25" i="8" s="1"/>
  <c r="T6" i="7"/>
  <c r="S7" i="8"/>
  <c r="S9" i="8" s="1"/>
  <c r="S18" i="6"/>
  <c r="R25" i="7"/>
  <c r="R19" i="7"/>
  <c r="R7" i="7"/>
  <c r="R21" i="4"/>
  <c r="R25" i="4" s="1"/>
  <c r="R11" i="4"/>
  <c r="R15" i="4" s="1"/>
  <c r="R22" i="8"/>
  <c r="R21" i="8"/>
  <c r="R19" i="8"/>
  <c r="R13" i="8"/>
  <c r="R20" i="8" s="1"/>
  <c r="R12" i="8"/>
  <c r="R31" i="3"/>
  <c r="R26" i="3"/>
  <c r="R8" i="3"/>
  <c r="R10" i="3" s="1"/>
  <c r="R18" i="3" s="1"/>
  <c r="R52" i="6"/>
  <c r="R51" i="6"/>
  <c r="R31" i="6"/>
  <c r="R26" i="6"/>
  <c r="R8" i="6"/>
  <c r="R10" i="6" s="1"/>
  <c r="R18" i="6" s="1"/>
  <c r="Q25" i="7"/>
  <c r="Q19" i="7"/>
  <c r="Q7" i="7"/>
  <c r="U7" i="7" s="1"/>
  <c r="Q21" i="4"/>
  <c r="Q25" i="4" s="1"/>
  <c r="Q11" i="4"/>
  <c r="Q15" i="4" s="1"/>
  <c r="Q19" i="8"/>
  <c r="Q13" i="8"/>
  <c r="Q20" i="8" s="1"/>
  <c r="Q21" i="8"/>
  <c r="Q22" i="8"/>
  <c r="Q12" i="8"/>
  <c r="Q31" i="3"/>
  <c r="Q26" i="3"/>
  <c r="Q8" i="3"/>
  <c r="Q10" i="3" s="1"/>
  <c r="Q18" i="3" s="1"/>
  <c r="Q52" i="6"/>
  <c r="Q51" i="6"/>
  <c r="Q31" i="6"/>
  <c r="Q26" i="6"/>
  <c r="Q8" i="6"/>
  <c r="Q10" i="6"/>
  <c r="N25" i="7"/>
  <c r="N19" i="7"/>
  <c r="N7" i="7"/>
  <c r="O26" i="7"/>
  <c r="O20" i="7"/>
  <c r="O21" i="7"/>
  <c r="O22" i="7"/>
  <c r="O23" i="7"/>
  <c r="O24" i="7"/>
  <c r="O14" i="7"/>
  <c r="O16" i="7"/>
  <c r="O17" i="7"/>
  <c r="O18" i="7"/>
  <c r="O9" i="7"/>
  <c r="O10" i="7"/>
  <c r="O12" i="7"/>
  <c r="N21" i="4"/>
  <c r="N25" i="4" s="1"/>
  <c r="N11" i="4"/>
  <c r="N15" i="4" s="1"/>
  <c r="O17" i="4"/>
  <c r="O18" i="4"/>
  <c r="O20" i="4"/>
  <c r="O22" i="4"/>
  <c r="O23" i="4"/>
  <c r="O24" i="4"/>
  <c r="O7" i="4"/>
  <c r="O8" i="4"/>
  <c r="O9" i="4"/>
  <c r="O10" i="4"/>
  <c r="O12" i="4"/>
  <c r="O13" i="4"/>
  <c r="O14" i="4"/>
  <c r="N19" i="8"/>
  <c r="N13" i="8"/>
  <c r="N20" i="8" s="1"/>
  <c r="N21" i="8"/>
  <c r="N22" i="8"/>
  <c r="N12" i="8"/>
  <c r="O20" i="6"/>
  <c r="O21" i="6"/>
  <c r="O8" i="8"/>
  <c r="O19" i="8" s="1"/>
  <c r="O14" i="8"/>
  <c r="O21" i="8" s="1"/>
  <c r="O15" i="8"/>
  <c r="O22" i="8" s="1"/>
  <c r="O24" i="8"/>
  <c r="O23" i="8"/>
  <c r="O12" i="8"/>
  <c r="O52" i="3"/>
  <c r="O52" i="6" s="1"/>
  <c r="O51" i="3"/>
  <c r="O51" i="6" s="1"/>
  <c r="N52" i="6"/>
  <c r="N51" i="6"/>
  <c r="O34" i="3"/>
  <c r="O33" i="3"/>
  <c r="O32" i="3"/>
  <c r="O30" i="3"/>
  <c r="O29" i="3"/>
  <c r="O28" i="3"/>
  <c r="O27" i="3"/>
  <c r="O7" i="3"/>
  <c r="O6" i="3"/>
  <c r="O9" i="3"/>
  <c r="O11" i="3"/>
  <c r="O12" i="3"/>
  <c r="O13" i="3"/>
  <c r="O14" i="3"/>
  <c r="O15" i="3"/>
  <c r="O16" i="3"/>
  <c r="O17" i="3"/>
  <c r="O20" i="3"/>
  <c r="O21" i="3"/>
  <c r="O22" i="3"/>
  <c r="O34" i="6"/>
  <c r="O33" i="6"/>
  <c r="O32" i="6"/>
  <c r="O30" i="6"/>
  <c r="O29" i="6"/>
  <c r="O28" i="6"/>
  <c r="O27" i="6"/>
  <c r="O26" i="6"/>
  <c r="O7" i="6"/>
  <c r="O6" i="6"/>
  <c r="O9" i="6"/>
  <c r="O11" i="6"/>
  <c r="O12" i="6"/>
  <c r="O13" i="6"/>
  <c r="O14" i="6"/>
  <c r="O15" i="6"/>
  <c r="O16" i="6"/>
  <c r="O13" i="8" s="1"/>
  <c r="O20" i="8" s="1"/>
  <c r="O17" i="6"/>
  <c r="O22" i="6"/>
  <c r="N31" i="6"/>
  <c r="N26" i="6"/>
  <c r="N8" i="6"/>
  <c r="N10" i="6" s="1"/>
  <c r="N31" i="3"/>
  <c r="N26" i="3"/>
  <c r="N8" i="3"/>
  <c r="N10" i="3" s="1"/>
  <c r="N18" i="3" s="1"/>
  <c r="I15" i="8"/>
  <c r="I22" i="8" s="1"/>
  <c r="A22" i="8"/>
  <c r="M22" i="8"/>
  <c r="L22" i="8"/>
  <c r="K22" i="8"/>
  <c r="H22" i="8"/>
  <c r="G22" i="8"/>
  <c r="F22" i="8"/>
  <c r="E22" i="8"/>
  <c r="C22" i="8"/>
  <c r="B22" i="8"/>
  <c r="M19" i="8"/>
  <c r="M13" i="8"/>
  <c r="M20" i="8" s="1"/>
  <c r="M21" i="8"/>
  <c r="K19" i="8"/>
  <c r="K13" i="8"/>
  <c r="K20" i="8" s="1"/>
  <c r="K21" i="8"/>
  <c r="L19" i="8"/>
  <c r="L13" i="8"/>
  <c r="L20" i="8" s="1"/>
  <c r="L21" i="8"/>
  <c r="I8" i="8"/>
  <c r="I19" i="8" s="1"/>
  <c r="I14" i="8"/>
  <c r="I21" i="8" s="1"/>
  <c r="I24" i="8"/>
  <c r="I23" i="8"/>
  <c r="H19" i="8"/>
  <c r="H13" i="8"/>
  <c r="H20" i="8" s="1"/>
  <c r="H21" i="8"/>
  <c r="G19" i="8"/>
  <c r="G13" i="8"/>
  <c r="G20" i="8" s="1"/>
  <c r="G21" i="8"/>
  <c r="F19" i="8"/>
  <c r="F13" i="8"/>
  <c r="F20" i="8" s="1"/>
  <c r="F21" i="8"/>
  <c r="E19" i="8"/>
  <c r="E13" i="8"/>
  <c r="E20" i="8" s="1"/>
  <c r="E21" i="8"/>
  <c r="C19" i="8"/>
  <c r="C13" i="8"/>
  <c r="C20" i="8" s="1"/>
  <c r="C21" i="8"/>
  <c r="B19" i="8"/>
  <c r="B13" i="8"/>
  <c r="B20" i="8" s="1"/>
  <c r="B21" i="8"/>
  <c r="M52" i="6"/>
  <c r="M51" i="6"/>
  <c r="L52" i="6"/>
  <c r="L51" i="6"/>
  <c r="K52" i="6"/>
  <c r="K51" i="6"/>
  <c r="I52" i="3"/>
  <c r="I52" i="6" s="1"/>
  <c r="I51" i="3"/>
  <c r="I51" i="6" s="1"/>
  <c r="H52" i="6"/>
  <c r="H51" i="6"/>
  <c r="G52" i="6"/>
  <c r="G51" i="6"/>
  <c r="F52" i="6"/>
  <c r="F51" i="6"/>
  <c r="E52" i="6"/>
  <c r="E51" i="6"/>
  <c r="B52" i="6"/>
  <c r="C52" i="6"/>
  <c r="C51" i="6"/>
  <c r="B51" i="6"/>
  <c r="G8" i="6"/>
  <c r="G10" i="6" s="1"/>
  <c r="E11" i="7"/>
  <c r="I11" i="7" s="1"/>
  <c r="F8" i="6"/>
  <c r="F10" i="6" s="1"/>
  <c r="F18" i="6" s="1"/>
  <c r="F7" i="7"/>
  <c r="E8" i="6"/>
  <c r="E10" i="6" s="1"/>
  <c r="E18" i="6" s="1"/>
  <c r="E7" i="7"/>
  <c r="G7" i="7"/>
  <c r="H8" i="6"/>
  <c r="H10" i="6" s="1"/>
  <c r="H7" i="7"/>
  <c r="I9" i="7"/>
  <c r="I10" i="7"/>
  <c r="I12" i="7"/>
  <c r="I18" i="7"/>
  <c r="I14" i="7"/>
  <c r="I16" i="7"/>
  <c r="I17" i="7"/>
  <c r="I26" i="7"/>
  <c r="I20" i="7"/>
  <c r="I21" i="7"/>
  <c r="I22" i="7"/>
  <c r="I23" i="7"/>
  <c r="I24" i="7"/>
  <c r="B8" i="6"/>
  <c r="B10" i="6" s="1"/>
  <c r="B18" i="6" s="1"/>
  <c r="B7" i="7"/>
  <c r="B11" i="7"/>
  <c r="B25" i="7"/>
  <c r="B19" i="7"/>
  <c r="C8" i="6"/>
  <c r="C10" i="6" s="1"/>
  <c r="C15" i="6"/>
  <c r="C7" i="7"/>
  <c r="C11" i="7"/>
  <c r="C25" i="7"/>
  <c r="C19" i="7"/>
  <c r="K19" i="7"/>
  <c r="K8" i="6"/>
  <c r="K10" i="6" s="1"/>
  <c r="K18" i="6" s="1"/>
  <c r="K7" i="7"/>
  <c r="K11" i="7"/>
  <c r="O11" i="7" s="1"/>
  <c r="K25" i="7"/>
  <c r="L19" i="7"/>
  <c r="L8" i="6"/>
  <c r="L10" i="6" s="1"/>
  <c r="L18" i="6" s="1"/>
  <c r="L7" i="7"/>
  <c r="L25" i="7"/>
  <c r="M19" i="7"/>
  <c r="M8" i="6"/>
  <c r="M10" i="6" s="1"/>
  <c r="M7" i="7"/>
  <c r="M25" i="7"/>
  <c r="F19" i="7"/>
  <c r="F25" i="7"/>
  <c r="E25" i="7"/>
  <c r="E19" i="7"/>
  <c r="G19" i="7"/>
  <c r="G25" i="7"/>
  <c r="H19" i="7"/>
  <c r="H25" i="7"/>
  <c r="K7" i="4"/>
  <c r="K11" i="4" s="1"/>
  <c r="K15" i="4" s="1"/>
  <c r="G7" i="4"/>
  <c r="G11" i="4" s="1"/>
  <c r="G15" i="4" s="1"/>
  <c r="B7" i="4"/>
  <c r="B11" i="4" s="1"/>
  <c r="B15" i="4" s="1"/>
  <c r="C7" i="4"/>
  <c r="C11" i="4" s="1"/>
  <c r="C15" i="4" s="1"/>
  <c r="E7" i="4"/>
  <c r="E11" i="4" s="1"/>
  <c r="E15" i="4" s="1"/>
  <c r="F7" i="4"/>
  <c r="F11" i="4" s="1"/>
  <c r="F15" i="4" s="1"/>
  <c r="I8" i="4"/>
  <c r="H7" i="4"/>
  <c r="H11" i="4" s="1"/>
  <c r="H15" i="4" s="1"/>
  <c r="L7" i="4"/>
  <c r="L11" i="4" s="1"/>
  <c r="L15" i="4" s="1"/>
  <c r="M7" i="4"/>
  <c r="M11" i="4"/>
  <c r="M15" i="4" s="1"/>
  <c r="I7" i="4"/>
  <c r="I9" i="4"/>
  <c r="I10" i="4"/>
  <c r="I12" i="4"/>
  <c r="I13" i="4"/>
  <c r="I14" i="4"/>
  <c r="C21" i="4"/>
  <c r="C25" i="4" s="1"/>
  <c r="M8" i="3"/>
  <c r="M10" i="3" s="1"/>
  <c r="M18" i="3" s="1"/>
  <c r="L8" i="3"/>
  <c r="L10" i="3" s="1"/>
  <c r="L18" i="3" s="1"/>
  <c r="K8" i="3"/>
  <c r="K10" i="3" s="1"/>
  <c r="K18" i="3" s="1"/>
  <c r="I11" i="6"/>
  <c r="I7" i="6"/>
  <c r="I6" i="6"/>
  <c r="I8" i="6" s="1"/>
  <c r="I9" i="6"/>
  <c r="I12" i="6"/>
  <c r="I13" i="6"/>
  <c r="I14" i="6"/>
  <c r="I15" i="6"/>
  <c r="I16" i="6"/>
  <c r="I13" i="8" s="1"/>
  <c r="I20" i="8" s="1"/>
  <c r="I17" i="6"/>
  <c r="I20" i="6"/>
  <c r="I21" i="6"/>
  <c r="I22" i="6"/>
  <c r="I7" i="3"/>
  <c r="I6" i="3"/>
  <c r="I9" i="3"/>
  <c r="I11" i="3"/>
  <c r="I12" i="3"/>
  <c r="I13" i="3"/>
  <c r="I14" i="3"/>
  <c r="I15" i="3"/>
  <c r="I16" i="3"/>
  <c r="I17" i="3"/>
  <c r="I20" i="3"/>
  <c r="I21" i="3"/>
  <c r="I22" i="3"/>
  <c r="H8" i="3"/>
  <c r="H10" i="3" s="1"/>
  <c r="H18" i="3" s="1"/>
  <c r="G8" i="3"/>
  <c r="G10" i="3" s="1"/>
  <c r="G18" i="3" s="1"/>
  <c r="F8" i="3"/>
  <c r="F10" i="3" s="1"/>
  <c r="F18" i="3" s="1"/>
  <c r="E8" i="3"/>
  <c r="E10" i="3" s="1"/>
  <c r="E18" i="3" s="1"/>
  <c r="C8" i="3"/>
  <c r="C10" i="3" s="1"/>
  <c r="C18" i="3" s="1"/>
  <c r="B8" i="3"/>
  <c r="B10" i="3" s="1"/>
  <c r="B18" i="3" s="1"/>
  <c r="M12" i="8"/>
  <c r="L12" i="8"/>
  <c r="K12" i="8"/>
  <c r="H12" i="8"/>
  <c r="G12" i="8"/>
  <c r="F12" i="8"/>
  <c r="E12" i="8"/>
  <c r="C12" i="8"/>
  <c r="B12" i="8"/>
  <c r="M31" i="6"/>
  <c r="L31" i="6"/>
  <c r="K31" i="6"/>
  <c r="I32" i="6"/>
  <c r="I33" i="6"/>
  <c r="I34" i="6"/>
  <c r="H31" i="6"/>
  <c r="G31" i="6"/>
  <c r="F31" i="6"/>
  <c r="E31" i="6"/>
  <c r="C31" i="6"/>
  <c r="B31" i="6"/>
  <c r="M26" i="6"/>
  <c r="L26" i="6"/>
  <c r="K26" i="6"/>
  <c r="I27" i="6"/>
  <c r="I30" i="6"/>
  <c r="H26" i="6"/>
  <c r="G26" i="6"/>
  <c r="F26" i="6"/>
  <c r="E26" i="6"/>
  <c r="C26" i="6"/>
  <c r="B26" i="6"/>
  <c r="I32" i="3"/>
  <c r="I33" i="3"/>
  <c r="I34" i="3"/>
  <c r="I27" i="3"/>
  <c r="I30" i="3"/>
  <c r="M31" i="3"/>
  <c r="M26" i="3"/>
  <c r="L31" i="3"/>
  <c r="L26" i="3"/>
  <c r="K31" i="3"/>
  <c r="K26" i="3"/>
  <c r="H31" i="3"/>
  <c r="H26" i="3"/>
  <c r="G31" i="3"/>
  <c r="G26" i="3"/>
  <c r="F31" i="3"/>
  <c r="F26" i="3"/>
  <c r="E31" i="3"/>
  <c r="E26" i="3"/>
  <c r="C31" i="3"/>
  <c r="C26" i="3"/>
  <c r="B31" i="3"/>
  <c r="B26" i="3"/>
  <c r="I29" i="3"/>
  <c r="I28" i="3"/>
  <c r="I29" i="6"/>
  <c r="I28" i="6"/>
  <c r="I24" i="4"/>
  <c r="I23" i="4"/>
  <c r="I22" i="4"/>
  <c r="I20" i="4"/>
  <c r="I18" i="4"/>
  <c r="I17" i="4"/>
  <c r="E21" i="4"/>
  <c r="E25" i="4" s="1"/>
  <c r="F21" i="4"/>
  <c r="F25" i="4" s="1"/>
  <c r="G21" i="4"/>
  <c r="G25" i="4" s="1"/>
  <c r="H21" i="4"/>
  <c r="H25" i="4" s="1"/>
  <c r="B21" i="4"/>
  <c r="B25" i="4" s="1"/>
  <c r="M21" i="4"/>
  <c r="M25" i="4" s="1"/>
  <c r="L21" i="4"/>
  <c r="L25" i="4" s="1"/>
  <c r="K21" i="4"/>
  <c r="K25" i="4" s="1"/>
  <c r="O8" i="6" l="1"/>
  <c r="O10" i="6" s="1"/>
  <c r="O18" i="6" s="1"/>
  <c r="G18" i="6"/>
  <c r="G7" i="8"/>
  <c r="G9" i="8" s="1"/>
  <c r="H18" i="6"/>
  <c r="H7" i="8"/>
  <c r="H9" i="8" s="1"/>
  <c r="O11" i="4"/>
  <c r="O15" i="4" s="1"/>
  <c r="I12" i="8"/>
  <c r="O19" i="7"/>
  <c r="I21" i="4"/>
  <c r="I25" i="4" s="1"/>
  <c r="I19" i="7"/>
  <c r="O21" i="4"/>
  <c r="O25" i="4" s="1"/>
  <c r="I10" i="6"/>
  <c r="C18" i="6"/>
  <c r="O26" i="3"/>
  <c r="O31" i="3"/>
  <c r="W24" i="6"/>
  <c r="W6" i="7"/>
  <c r="W18" i="8"/>
  <c r="W25" i="8" s="1"/>
  <c r="I26" i="3"/>
  <c r="T8" i="7"/>
  <c r="U11" i="8"/>
  <c r="U16" i="8" s="1"/>
  <c r="U23" i="6"/>
  <c r="U18" i="8" s="1"/>
  <c r="U25" i="8" s="1"/>
  <c r="U19" i="6"/>
  <c r="M18" i="6"/>
  <c r="M7" i="8"/>
  <c r="M9" i="8" s="1"/>
  <c r="I26" i="6"/>
  <c r="N7" i="8"/>
  <c r="N9" i="8" s="1"/>
  <c r="N18" i="6"/>
  <c r="Q7" i="8"/>
  <c r="Q9" i="8" s="1"/>
  <c r="Q18" i="6"/>
  <c r="I18" i="6"/>
  <c r="S23" i="3"/>
  <c r="S24" i="3" s="1"/>
  <c r="S19" i="3"/>
  <c r="I7" i="7"/>
  <c r="S11" i="8"/>
  <c r="S16" i="8" s="1"/>
  <c r="S19" i="6"/>
  <c r="S23" i="6"/>
  <c r="R7" i="8"/>
  <c r="R9" i="8" s="1"/>
  <c r="R19" i="3"/>
  <c r="R23" i="3"/>
  <c r="R24" i="3" s="1"/>
  <c r="I7" i="8"/>
  <c r="I9" i="8" s="1"/>
  <c r="L7" i="8"/>
  <c r="L9" i="8" s="1"/>
  <c r="B7" i="8"/>
  <c r="B9" i="8" s="1"/>
  <c r="O7" i="7"/>
  <c r="I31" i="3"/>
  <c r="I31" i="6"/>
  <c r="I8" i="3"/>
  <c r="I10" i="3" s="1"/>
  <c r="I18" i="3" s="1"/>
  <c r="I23" i="3" s="1"/>
  <c r="I24" i="3" s="1"/>
  <c r="I11" i="4"/>
  <c r="I15" i="4" s="1"/>
  <c r="I25" i="7"/>
  <c r="O31" i="6"/>
  <c r="O8" i="3"/>
  <c r="O10" i="3" s="1"/>
  <c r="O18" i="3" s="1"/>
  <c r="O19" i="3" s="1"/>
  <c r="O25" i="7"/>
  <c r="G19" i="3"/>
  <c r="G23" i="3"/>
  <c r="G24" i="3" s="1"/>
  <c r="C23" i="3"/>
  <c r="C24" i="3" s="1"/>
  <c r="C19" i="3"/>
  <c r="E19" i="3"/>
  <c r="E23" i="3"/>
  <c r="E24" i="3" s="1"/>
  <c r="H23" i="3"/>
  <c r="H24" i="3" s="1"/>
  <c r="H19" i="3"/>
  <c r="L23" i="3"/>
  <c r="L24" i="3" s="1"/>
  <c r="L19" i="3"/>
  <c r="M19" i="3"/>
  <c r="M23" i="3"/>
  <c r="M24" i="3" s="1"/>
  <c r="M23" i="6"/>
  <c r="M19" i="6"/>
  <c r="M11" i="8"/>
  <c r="M16" i="8" s="1"/>
  <c r="C7" i="8"/>
  <c r="C9" i="8" s="1"/>
  <c r="H23" i="6"/>
  <c r="H19" i="6"/>
  <c r="H11" i="8"/>
  <c r="H16" i="8" s="1"/>
  <c r="E7" i="8"/>
  <c r="E9" i="8" s="1"/>
  <c r="F7" i="8"/>
  <c r="F9" i="8" s="1"/>
  <c r="G23" i="6"/>
  <c r="G11" i="8"/>
  <c r="G16" i="8" s="1"/>
  <c r="G19" i="6"/>
  <c r="N23" i="3"/>
  <c r="N24" i="3" s="1"/>
  <c r="N19" i="3"/>
  <c r="Q23" i="3"/>
  <c r="Q24" i="3" s="1"/>
  <c r="Q19" i="3"/>
  <c r="B23" i="3"/>
  <c r="B24" i="3" s="1"/>
  <c r="B19" i="3"/>
  <c r="F23" i="3"/>
  <c r="F24" i="3" s="1"/>
  <c r="F19" i="3"/>
  <c r="K19" i="3"/>
  <c r="K23" i="3"/>
  <c r="K24" i="3" s="1"/>
  <c r="L23" i="6"/>
  <c r="L11" i="8"/>
  <c r="L16" i="8" s="1"/>
  <c r="L19" i="6"/>
  <c r="K7" i="8"/>
  <c r="K9" i="8" s="1"/>
  <c r="B23" i="6"/>
  <c r="B19" i="6"/>
  <c r="B11" i="8"/>
  <c r="B16" i="8" s="1"/>
  <c r="O7" i="8" l="1"/>
  <c r="O9" i="8" s="1"/>
  <c r="W8" i="7"/>
  <c r="AA6" i="7"/>
  <c r="O23" i="3"/>
  <c r="O24" i="3" s="1"/>
  <c r="I19" i="3"/>
  <c r="T13" i="7"/>
  <c r="T27" i="7" s="1"/>
  <c r="S6" i="7"/>
  <c r="S8" i="7" s="1"/>
  <c r="S13" i="7" s="1"/>
  <c r="S27" i="7" s="1"/>
  <c r="S18" i="8"/>
  <c r="S25" i="8" s="1"/>
  <c r="S24" i="6"/>
  <c r="R23" i="6"/>
  <c r="R11" i="8"/>
  <c r="R16" i="8" s="1"/>
  <c r="R19" i="6"/>
  <c r="I11" i="8"/>
  <c r="I16" i="8" s="1"/>
  <c r="I23" i="6"/>
  <c r="I18" i="8" s="1"/>
  <c r="I25" i="8" s="1"/>
  <c r="I19" i="6"/>
  <c r="N19" i="6"/>
  <c r="N23" i="6"/>
  <c r="N11" i="8"/>
  <c r="N16" i="8" s="1"/>
  <c r="K19" i="6"/>
  <c r="K23" i="6"/>
  <c r="K11" i="8"/>
  <c r="K16" i="8" s="1"/>
  <c r="Q11" i="8"/>
  <c r="Q16" i="8" s="1"/>
  <c r="Q23" i="6"/>
  <c r="Q19" i="6"/>
  <c r="B18" i="8"/>
  <c r="B25" i="8" s="1"/>
  <c r="B24" i="6"/>
  <c r="B6" i="7"/>
  <c r="B8" i="7" s="1"/>
  <c r="B13" i="7" s="1"/>
  <c r="B27" i="7" s="1"/>
  <c r="B29" i="7" s="1"/>
  <c r="C28" i="7" s="1"/>
  <c r="O23" i="6"/>
  <c r="O18" i="8" s="1"/>
  <c r="O25" i="8" s="1"/>
  <c r="O11" i="8"/>
  <c r="O16" i="8" s="1"/>
  <c r="O19" i="6"/>
  <c r="G18" i="8"/>
  <c r="G25" i="8" s="1"/>
  <c r="G6" i="7"/>
  <c r="G8" i="7" s="1"/>
  <c r="G13" i="7" s="1"/>
  <c r="G27" i="7" s="1"/>
  <c r="C23" i="6"/>
  <c r="C19" i="6"/>
  <c r="C11" i="8"/>
  <c r="C16" i="8" s="1"/>
  <c r="M18" i="8"/>
  <c r="M25" i="8" s="1"/>
  <c r="M24" i="6"/>
  <c r="M6" i="7"/>
  <c r="M8" i="7" s="1"/>
  <c r="M13" i="7" s="1"/>
  <c r="M27" i="7" s="1"/>
  <c r="L18" i="8"/>
  <c r="L25" i="8" s="1"/>
  <c r="L24" i="6"/>
  <c r="L6" i="7"/>
  <c r="L8" i="7" s="1"/>
  <c r="L13" i="7" s="1"/>
  <c r="L27" i="7" s="1"/>
  <c r="F19" i="6"/>
  <c r="F23" i="6"/>
  <c r="F11" i="8"/>
  <c r="F16" i="8" s="1"/>
  <c r="E11" i="8"/>
  <c r="E16" i="8" s="1"/>
  <c r="E23" i="6"/>
  <c r="E19" i="6"/>
  <c r="H18" i="8"/>
  <c r="H25" i="8" s="1"/>
  <c r="H6" i="7"/>
  <c r="H8" i="7" s="1"/>
  <c r="H13" i="7" s="1"/>
  <c r="H27" i="7" s="1"/>
  <c r="W13" i="7" l="1"/>
  <c r="W27" i="7" s="1"/>
  <c r="AA8" i="7"/>
  <c r="AA13" i="7" s="1"/>
  <c r="AA27" i="7" s="1"/>
  <c r="R6" i="7"/>
  <c r="R8" i="7" s="1"/>
  <c r="R13" i="7" s="1"/>
  <c r="R27" i="7" s="1"/>
  <c r="R18" i="8"/>
  <c r="R25" i="8" s="1"/>
  <c r="R24" i="6"/>
  <c r="Q6" i="7"/>
  <c r="Q18" i="8"/>
  <c r="Q25" i="8" s="1"/>
  <c r="Q24" i="6"/>
  <c r="E18" i="8"/>
  <c r="E25" i="8" s="1"/>
  <c r="E6" i="7"/>
  <c r="K18" i="8"/>
  <c r="K25" i="8" s="1"/>
  <c r="K6" i="7"/>
  <c r="K24" i="6"/>
  <c r="F18" i="8"/>
  <c r="F25" i="8" s="1"/>
  <c r="F6" i="7"/>
  <c r="F8" i="7" s="1"/>
  <c r="F13" i="7" s="1"/>
  <c r="F27" i="7" s="1"/>
  <c r="C18" i="8"/>
  <c r="C25" i="8" s="1"/>
  <c r="C6" i="7"/>
  <c r="C8" i="7" s="1"/>
  <c r="C13" i="7" s="1"/>
  <c r="C27" i="7" s="1"/>
  <c r="C29" i="7" s="1"/>
  <c r="E28" i="7" s="1"/>
  <c r="C24" i="6"/>
  <c r="N6" i="7"/>
  <c r="N8" i="7" s="1"/>
  <c r="N13" i="7" s="1"/>
  <c r="N27" i="7" s="1"/>
  <c r="N18" i="8"/>
  <c r="N25" i="8" s="1"/>
  <c r="N24" i="6"/>
  <c r="Q8" i="7" l="1"/>
  <c r="U6" i="7"/>
  <c r="I28" i="7"/>
  <c r="O6" i="7"/>
  <c r="K8" i="7"/>
  <c r="E8" i="7"/>
  <c r="I6" i="7"/>
  <c r="Q13" i="7" l="1"/>
  <c r="Q27" i="7" s="1"/>
  <c r="U8" i="7"/>
  <c r="U13" i="7" s="1"/>
  <c r="U27" i="7" s="1"/>
  <c r="K13" i="7"/>
  <c r="K27" i="7" s="1"/>
  <c r="O8" i="7"/>
  <c r="O13" i="7" s="1"/>
  <c r="O27" i="7" s="1"/>
  <c r="I8" i="7"/>
  <c r="I13" i="7" s="1"/>
  <c r="I27" i="7" s="1"/>
  <c r="I29" i="7" s="1"/>
  <c r="K28" i="7" s="1"/>
  <c r="E13" i="7"/>
  <c r="E27" i="7" s="1"/>
  <c r="E29" i="7" s="1"/>
  <c r="F28" i="7" s="1"/>
  <c r="F29" i="7" s="1"/>
  <c r="G28" i="7" s="1"/>
  <c r="G29" i="7" s="1"/>
  <c r="H28" i="7" s="1"/>
  <c r="H29" i="7" s="1"/>
  <c r="O28" i="7" l="1"/>
  <c r="O29" i="7" s="1"/>
  <c r="Q28" i="7" s="1"/>
  <c r="K29" i="7"/>
  <c r="L28" i="7" s="1"/>
  <c r="L29" i="7" s="1"/>
  <c r="M28" i="7" s="1"/>
  <c r="M29" i="7" s="1"/>
  <c r="N28" i="7" s="1"/>
  <c r="N29" i="7" s="1"/>
  <c r="Q29" i="7" l="1"/>
  <c r="R28" i="7" s="1"/>
  <c r="R29" i="7" s="1"/>
  <c r="S28" i="7" s="1"/>
  <c r="S29" i="7" s="1"/>
  <c r="T28" i="7" s="1"/>
  <c r="T29" i="7" s="1"/>
  <c r="U28" i="7"/>
  <c r="U29" i="7" s="1"/>
  <c r="W28" i="7" s="1"/>
  <c r="W29" i="7" l="1"/>
  <c r="X28" i="7" s="1"/>
  <c r="X29" i="7" s="1"/>
  <c r="Y28" i="7" s="1"/>
  <c r="Y29" i="7" s="1"/>
  <c r="Z28" i="7" s="1"/>
  <c r="Z29" i="7" s="1"/>
  <c r="AA28" i="7"/>
  <c r="AA29" i="7" s="1"/>
  <c r="AC28" i="7" s="1"/>
  <c r="AC29" i="7" l="1"/>
  <c r="AD28" i="7" s="1"/>
  <c r="AD29" i="7" s="1"/>
  <c r="AE28" i="7" s="1"/>
  <c r="AE29" i="7" s="1"/>
  <c r="AF28" i="7" s="1"/>
  <c r="AF29" i="7" s="1"/>
  <c r="AG28" i="7"/>
  <c r="AG29" i="7" s="1"/>
  <c r="AI28" i="7" s="1"/>
  <c r="AI29" i="7" l="1"/>
  <c r="AJ28" i="7" s="1"/>
  <c r="AJ29" i="7" s="1"/>
  <c r="AK28" i="7" s="1"/>
  <c r="AK29" i="7" s="1"/>
  <c r="AL28" i="7" s="1"/>
  <c r="AL29" i="7" s="1"/>
  <c r="AM28" i="7"/>
  <c r="AM29" i="7" s="1"/>
  <c r="AO28" i="7" s="1"/>
  <c r="AO29" i="7" s="1"/>
  <c r="AP28" i="7" s="1"/>
  <c r="AP29" i="7" s="1"/>
  <c r="AP13" i="8" l="1"/>
  <c r="AP20" i="8" s="1"/>
  <c r="AP26" i="6" l="1"/>
  <c r="AP31" i="6"/>
  <c r="AP10" i="6"/>
  <c r="AP7" i="8" s="1"/>
  <c r="AP8" i="8" s="1"/>
  <c r="AP12" i="8" s="1"/>
  <c r="AP19" i="8" l="1"/>
  <c r="AP18" i="6"/>
  <c r="AP11" i="8" s="1"/>
  <c r="AP16" i="8" l="1"/>
  <c r="AP23" i="6"/>
  <c r="AP19" i="6"/>
  <c r="AP24" i="6" l="1"/>
  <c r="AP18" i="8"/>
  <c r="AP25" i="8" s="1"/>
</calcChain>
</file>

<file path=xl/sharedStrings.xml><?xml version="1.0" encoding="utf-8"?>
<sst xmlns="http://schemas.openxmlformats.org/spreadsheetml/2006/main" count="298" uniqueCount="138">
  <si>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</si>
  <si>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</si>
  <si>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</si>
  <si>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</si>
  <si>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</si>
  <si>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</si>
  <si>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</si>
  <si>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</si>
  <si>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</si>
  <si>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</si>
  <si>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</si>
  <si>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</si>
  <si>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</si>
  <si>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</si>
  <si>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</si>
  <si>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</si>
  <si>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</si>
  <si>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</si>
  <si>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</si>
  <si>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</si>
  <si>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</si>
  <si>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</si>
  <si>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</si>
  <si>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</si>
  <si>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</si>
  <si>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</si>
  <si>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</si>
  <si>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</si>
  <si>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</si>
  <si>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</si>
  <si>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</si>
  <si>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</si>
  <si>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</si>
  <si>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</si>
  <si>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</si>
  <si>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</si>
  <si>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</si>
  <si>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</si>
  <si>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</si>
  <si>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</si>
  <si>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</si>
  <si>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</si>
  <si>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</si>
  <si>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</si>
  <si>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</si>
  <si>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</si>
  <si>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</si>
  <si>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</si>
  <si>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</si>
  <si>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</si>
  <si>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</si>
  <si>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</si>
  <si>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</si>
  <si>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</si>
  <si>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</si>
  <si>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</si>
  <si>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</si>
  <si>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</si>
  <si>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</si>
  <si>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</si>
  <si>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</si>
  <si>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</si>
  <si>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</si>
  <si>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</si>
  <si>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</si>
  <si>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</si>
  <si>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</si>
  <si>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</si>
  <si>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</si>
  <si>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</si>
  <si>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</si>
  <si>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</si>
  <si>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</si>
  <si>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</si>
  <si>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</si>
  <si>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</si>
  <si>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</si>
  <si>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</si>
  <si>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</si>
  <si>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</si>
  <si>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</si>
  <si>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</si>
  <si>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</si>
  <si>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</si>
  <si>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</si>
  <si>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</si>
  <si>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</si>
  <si>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</si>
  <si>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</si>
  <si>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</si>
  <si>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</si>
  <si>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</si>
  <si>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</si>
  <si>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</si>
  <si>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</si>
  <si>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</si>
  <si>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</si>
  <si>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</si>
  <si>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</si>
  <si>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</si>
  <si>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</si>
  <si>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</si>
  <si>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</si>
  <si>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</si>
  <si>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</si>
  <si>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</si>
  <si>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</si>
  <si>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</si>
  <si>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</si>
  <si>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</si>
  <si>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</si>
  <si>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</si>
  <si>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</si>
  <si>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</si>
  <si>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</si>
  <si>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</si>
  <si>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</si>
  <si>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</si>
  <si>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</si>
  <si>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</si>
  <si>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</si>
  <si>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</si>
  <si>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</si>
  <si>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</si>
  <si>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</si>
  <si>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</si>
  <si>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</si>
  <si>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Sale of investments, loans and others</t>
  </si>
  <si>
    <t>Q4 2012</t>
  </si>
  <si>
    <t>FY 2012</t>
  </si>
  <si>
    <t>Q1 2013</t>
  </si>
  <si>
    <t xml:space="preserve">Note : The December 31, 2012 balance sheet reflects the adoption of revised IAS 19 in 2013.  </t>
  </si>
  <si>
    <t>The Company uses adjusted non-IFRS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</si>
  <si>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Q2 2013</t>
  </si>
  <si>
    <t>SOLIDWORKS software</t>
  </si>
  <si>
    <t>SOLIDWORKS Licenses (Units) (1)</t>
  </si>
  <si>
    <t xml:space="preserve">(1) SOLIDWORKS seats excluding add-on products </t>
  </si>
  <si>
    <t xml:space="preserve">*  Financial information reported in accordance with IFRS is specifically indicated as “IFRS”.  Supplemental adjusted non-IFRS financial information is also presented and excludes the effect of adjusting the carrying value of acquired companies’ deferred revenue, amortization of acquired intangible assets, stock-based compensation expense, amortization of acquired intangible assets, other operating income and expense, net, certain one-time financial revenue items and the income tax effects of these non-IFRS adjustments. You will find enclosed in this document a reconciliation of the IFRS and adjusted non-IFRS financial information. See also the 2012 Documents de Référence as well as the Q2 2013 financial press release of the Company available at www.3ds.com/investors for a discussion of the benefits and limitations of considering the supplemental financial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</si>
</sst>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_);\(#,##0.0\)"/>
    <numFmt numFmtId="168" formatCode="\+0%;\(0%\)"/>
  </numFmts>
  <fonts count="8" x14ac:knownFonts="1">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8" fontId="3" fillId="0" borderId="0" xfId="0" applyNumberFormat="1" applyFont="1"/>
    <xf numFmtId="9" fontId="0" fillId="0" borderId="0" xfId="1" applyFont="1"/>
    <xf numFmtId="9" fontId="0" fillId="0" borderId="0" xfId="1" applyNumberFormat="1" applyFont="1"/>
    <xf numFmtId="9" fontId="4" fillId="0" borderId="0" xfId="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DBDBD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57"/>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3.28515625" customWidth="1"/>
    <col min="39" max="39" width="9.140625" style="34"/>
    <col min="40" max="40" width="3.28515625" customWidth="1"/>
    <col min="41" max="42" width="9.140625" style="34"/>
  </cols>
  <sheetData>
    <row r="1" spans="1:42" ht="20.25" x14ac:dyDescent="0.3">
      <c r="A1" s="1" t="s">
        <v>55</v>
      </c>
      <c r="B1" s="38"/>
      <c r="C1" s="38"/>
      <c r="D1" s="38"/>
      <c r="E1" s="39"/>
      <c r="F1" s="40"/>
      <c r="G1" s="40"/>
      <c r="H1" s="40"/>
      <c r="I1" s="40"/>
      <c r="J1" s="40"/>
      <c r="K1" s="40"/>
      <c r="L1" s="40"/>
      <c r="M1" s="40"/>
    </row>
    <row r="2" spans="1:42" ht="12.75" customHeight="1" x14ac:dyDescent="0.2">
      <c r="A2" s="2"/>
      <c r="F2" s="42"/>
      <c r="G2" s="42"/>
      <c r="H2" s="42"/>
      <c r="I2" s="41"/>
      <c r="J2" s="41"/>
      <c r="K2" s="41"/>
      <c r="L2" s="42"/>
      <c r="M2" s="42"/>
    </row>
    <row r="3" spans="1:42" ht="12.75" customHeight="1" x14ac:dyDescent="0.2">
      <c r="A3" s="2" t="s">
        <v>44</v>
      </c>
    </row>
    <row r="4" spans="1:42" x14ac:dyDescent="0.2">
      <c r="A4" s="2"/>
    </row>
    <row r="5" spans="1:42" x14ac:dyDescent="0.2">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
        <v>105</v>
      </c>
      <c r="Z5" s="4" t="s">
        <v>107</v>
      </c>
      <c r="AA5" s="4" t="s">
        <v>108</v>
      </c>
      <c r="AC5" s="4" t="s">
        <v>110</v>
      </c>
      <c r="AD5" s="4" t="s">
        <v>112</v>
      </c>
      <c r="AE5" s="4" t="s">
        <v>114</v>
      </c>
      <c r="AF5" s="4" t="s">
        <v>116</v>
      </c>
      <c r="AG5" s="4" t="s">
        <v>115</v>
      </c>
      <c r="AI5" s="4" t="s">
        <v>124</v>
      </c>
      <c r="AJ5" s="4" t="s">
        <v>125</v>
      </c>
      <c r="AK5" s="4" t="s">
        <v>126</v>
      </c>
      <c r="AL5" s="4" t="s">
        <v>128</v>
      </c>
      <c r="AM5" s="4" t="s">
        <v>129</v>
      </c>
      <c r="AO5" s="4" t="s">
        <v>130</v>
      </c>
      <c r="AP5" s="4" t="s">
        <v>133</v>
      </c>
    </row>
    <row r="6" spans="1:42" ht="21" customHeight="1" x14ac:dyDescent="0.2">
      <c r="A6" s="2" t="s">
        <v>56</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27">
        <v>128.80000000000001</v>
      </c>
    </row>
    <row r="7" spans="1:42" x14ac:dyDescent="0.2">
      <c r="A7" s="2" t="s">
        <v>57</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c r="AL7" s="27">
        <v>346.2</v>
      </c>
      <c r="AM7" s="35">
        <f>+SUM(AI7:AL7)</f>
        <v>1310.9</v>
      </c>
      <c r="AO7" s="27">
        <v>332</v>
      </c>
      <c r="AP7" s="27">
        <v>345.70000000000005</v>
      </c>
    </row>
    <row r="8" spans="1:42" s="6" customFormat="1" ht="13.5" customHeight="1" x14ac:dyDescent="0.2">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c r="AL8" s="28">
        <f>+AL7+AL6</f>
        <v>510.79999999999995</v>
      </c>
      <c r="AM8" s="28">
        <f>+AM7+AM6</f>
        <v>1843.2</v>
      </c>
      <c r="AO8" s="28">
        <v>446.4</v>
      </c>
      <c r="AP8" s="28">
        <v>474.5</v>
      </c>
    </row>
    <row r="9" spans="1:42" s="6" customFormat="1" ht="12.75" customHeight="1" x14ac:dyDescent="0.2">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27">
        <v>47.5</v>
      </c>
    </row>
    <row r="10" spans="1:42" s="5" customFormat="1" ht="12.75" customHeight="1" x14ac:dyDescent="0.2">
      <c r="A10" s="5" t="s">
        <v>59</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c r="AL10" s="25">
        <f>+AL8+AL9</f>
        <v>563.5</v>
      </c>
      <c r="AM10" s="25">
        <f>+AM8+AM9</f>
        <v>2028.3</v>
      </c>
      <c r="AO10" s="25">
        <f>+AO8+AO9</f>
        <v>485.29999999999995</v>
      </c>
      <c r="AP10" s="25">
        <f>+AP8+AP9</f>
        <v>522</v>
      </c>
    </row>
    <row r="11" spans="1:42" s="6" customFormat="1" ht="18" customHeight="1" x14ac:dyDescent="0.2">
      <c r="A11" s="6" t="s">
        <v>66</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c r="AL11" s="20">
        <v>-26</v>
      </c>
      <c r="AM11" s="35">
        <f t="shared" ref="AM11:AM17" si="5">+SUM(AI11:AL11)</f>
        <v>-92.2</v>
      </c>
      <c r="AO11" s="20">
        <v>-24.2</v>
      </c>
      <c r="AP11" s="20">
        <v>-23.5</v>
      </c>
    </row>
    <row r="12" spans="1:42" s="6" customFormat="1" x14ac:dyDescent="0.2">
      <c r="A12" s="6" t="s">
        <v>61</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c r="AL12" s="20">
        <v>-47.3</v>
      </c>
      <c r="AM12" s="35">
        <f t="shared" si="5"/>
        <v>-174.8</v>
      </c>
      <c r="AO12" s="20">
        <v>-39.700000000000003</v>
      </c>
      <c r="AP12" s="20">
        <v>-42.4</v>
      </c>
    </row>
    <row r="13" spans="1:42" s="7" customFormat="1" ht="18" customHeight="1" x14ac:dyDescent="0.2">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c r="AL13" s="29">
        <v>-91.2</v>
      </c>
      <c r="AM13" s="35">
        <f t="shared" si="5"/>
        <v>-368.09999999999997</v>
      </c>
      <c r="AO13" s="29">
        <v>-94.8</v>
      </c>
      <c r="AP13" s="29">
        <v>-97.1</v>
      </c>
    </row>
    <row r="14" spans="1:42" s="7" customFormat="1" x14ac:dyDescent="0.2">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c r="AL14" s="29">
        <v>-169.8</v>
      </c>
      <c r="AM14" s="35">
        <f t="shared" si="5"/>
        <v>-632.6</v>
      </c>
      <c r="AO14" s="29">
        <v>-161</v>
      </c>
      <c r="AP14" s="29">
        <v>-172.4</v>
      </c>
    </row>
    <row r="15" spans="1:42" s="7" customFormat="1" x14ac:dyDescent="0.2">
      <c r="A15" s="14" t="s">
        <v>84</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c r="AL15" s="29">
        <v>-44.8</v>
      </c>
      <c r="AM15" s="35">
        <f t="shared" si="5"/>
        <v>-163.30000000000001</v>
      </c>
      <c r="AO15" s="29">
        <v>-36.4</v>
      </c>
      <c r="AP15" s="29">
        <v>-39.1</v>
      </c>
    </row>
    <row r="16" spans="1:42" s="7" customFormat="1" x14ac:dyDescent="0.2">
      <c r="A16" s="14" t="s">
        <v>64</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c r="AL16" s="29">
        <v>-25</v>
      </c>
      <c r="AM16" s="35">
        <f t="shared" si="5"/>
        <v>-93.699999999999989</v>
      </c>
      <c r="AO16" s="29">
        <v>-24.3</v>
      </c>
      <c r="AP16" s="29">
        <v>-24.5</v>
      </c>
    </row>
    <row r="17" spans="1:42" s="7" customFormat="1" x14ac:dyDescent="0.2">
      <c r="A17" s="14" t="s">
        <v>65</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c r="AL17" s="29">
        <v>-2.4</v>
      </c>
      <c r="AM17" s="35">
        <f t="shared" si="5"/>
        <v>-2.6</v>
      </c>
      <c r="AO17" s="29">
        <v>-1</v>
      </c>
      <c r="AP17" s="29">
        <v>-3.1999999999999997</v>
      </c>
    </row>
    <row r="18" spans="1:42" s="5" customFormat="1" ht="13.5" customHeight="1" x14ac:dyDescent="0.2">
      <c r="A18" s="5" t="s">
        <v>20</v>
      </c>
      <c r="B18" s="23">
        <f t="shared" ref="B18:C18" si="6">+SUM(B10:B17)</f>
        <v>228.60000000000011</v>
      </c>
      <c r="C18" s="23">
        <f t="shared" si="6"/>
        <v>237.69999999999996</v>
      </c>
      <c r="D18" s="23"/>
      <c r="E18" s="23">
        <f t="shared" ref="E18:I18" si="7">+SUM(E10:E17)</f>
        <v>49.300000000000061</v>
      </c>
      <c r="F18" s="23">
        <f t="shared" si="7"/>
        <v>57.399999999999963</v>
      </c>
      <c r="G18" s="23">
        <f t="shared" si="7"/>
        <v>50.79999999999994</v>
      </c>
      <c r="H18" s="23">
        <f t="shared" si="7"/>
        <v>106.59999999999998</v>
      </c>
      <c r="I18" s="23">
        <f t="shared" si="7"/>
        <v>264.10000000000025</v>
      </c>
      <c r="J18" s="23"/>
      <c r="K18" s="23">
        <f t="shared" ref="K18:O18" si="8">+SUM(K10:K17)</f>
        <v>72.3</v>
      </c>
      <c r="L18" s="23">
        <f t="shared" si="8"/>
        <v>65.5</v>
      </c>
      <c r="M18" s="23">
        <f t="shared" si="8"/>
        <v>54.499999999999986</v>
      </c>
      <c r="N18" s="23">
        <f t="shared" si="8"/>
        <v>81.599999999999994</v>
      </c>
      <c r="O18" s="23">
        <f t="shared" si="8"/>
        <v>273.90000000000015</v>
      </c>
      <c r="Q18" s="23">
        <f t="shared" ref="Q18:R18" si="9">+SUM(Q10:Q17)</f>
        <v>40.199999999999953</v>
      </c>
      <c r="R18" s="23">
        <f t="shared" si="9"/>
        <v>42.399999999999977</v>
      </c>
      <c r="S18" s="23">
        <f>+SUM(S10:S17)</f>
        <v>56.699999999999982</v>
      </c>
      <c r="T18" s="23">
        <f>+SUM(T10:T17)</f>
        <v>91.699999999999946</v>
      </c>
      <c r="U18" s="23">
        <f t="shared" ref="U18" si="10">+SUM(U10:U17)</f>
        <v>230.99999999999994</v>
      </c>
      <c r="W18" s="23">
        <f t="shared" ref="W18:X18" si="11">+SUM(W10:W17)</f>
        <v>49.499999999999986</v>
      </c>
      <c r="X18" s="23">
        <f t="shared" si="11"/>
        <v>71.999999999999986</v>
      </c>
      <c r="Y18" s="23">
        <f t="shared" ref="Y18:AA18" si="12">+SUM(Y10:Y17)</f>
        <v>75.8</v>
      </c>
      <c r="Z18" s="23">
        <f t="shared" si="12"/>
        <v>124.70000000000002</v>
      </c>
      <c r="AA18" s="23">
        <f t="shared" si="12"/>
        <v>322</v>
      </c>
      <c r="AC18" s="23">
        <f t="shared" ref="AC18" si="13">+SUM(AC10:AC17)</f>
        <v>90.799999999999955</v>
      </c>
      <c r="AD18" s="23">
        <f>+SUM(AD10:AD17)</f>
        <v>93.199999999999903</v>
      </c>
      <c r="AE18" s="23">
        <f>+SUM(AE10:AE17)</f>
        <v>108.20000000000003</v>
      </c>
      <c r="AF18" s="23">
        <f>+SUM(AF10:AF17)</f>
        <v>135.70000000000005</v>
      </c>
      <c r="AG18" s="23">
        <f t="shared" ref="AG18" si="14">+SUM(AG10:AG17)</f>
        <v>427.9000000000002</v>
      </c>
      <c r="AI18" s="23">
        <f t="shared" ref="AI18:AJ18" si="15">+SUM(AI10:AI17)</f>
        <v>106.10000000000001</v>
      </c>
      <c r="AJ18" s="23">
        <f t="shared" si="15"/>
        <v>126.5</v>
      </c>
      <c r="AK18" s="23">
        <f t="shared" ref="AK18:AM18" si="16">+SUM(AK10:AK17)</f>
        <v>111.40000000000002</v>
      </c>
      <c r="AL18" s="23">
        <f t="shared" si="16"/>
        <v>156.99999999999997</v>
      </c>
      <c r="AM18" s="23">
        <f t="shared" si="16"/>
        <v>500.99999999999994</v>
      </c>
      <c r="AO18" s="23">
        <f t="shared" ref="AO18:AP18" si="17">+SUM(AO10:AO17)</f>
        <v>103.89999999999996</v>
      </c>
      <c r="AP18" s="23">
        <f t="shared" si="17"/>
        <v>119.8</v>
      </c>
    </row>
    <row r="19" spans="1:42" s="7" customFormat="1" x14ac:dyDescent="0.2">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c r="AL19" s="7">
        <f>+AL18/AL10</f>
        <v>0.27861579414374438</v>
      </c>
      <c r="AM19" s="7">
        <f>+AM18/AM10</f>
        <v>0.24700488093477294</v>
      </c>
      <c r="AO19" s="7">
        <f>+AO18/AO10</f>
        <v>0.214094374613641</v>
      </c>
      <c r="AP19" s="7">
        <f>+AP18/AP10</f>
        <v>0.22950191570881226</v>
      </c>
    </row>
    <row r="20" spans="1:42" s="5" customFormat="1" ht="18" customHeight="1" x14ac:dyDescent="0.2">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c r="AL20" s="22">
        <v>6.2</v>
      </c>
      <c r="AM20" s="35">
        <f>+SUM(AI20:AL20)</f>
        <v>18.099999999999998</v>
      </c>
      <c r="AO20" s="22">
        <v>6.1</v>
      </c>
      <c r="AP20" s="29">
        <v>5.6999999999999993</v>
      </c>
    </row>
    <row r="21" spans="1:42" s="5" customFormat="1" ht="12.75" customHeight="1" x14ac:dyDescent="0.2">
      <c r="A21" s="16" t="s">
        <v>63</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c r="AL21" s="22">
        <v>-65.599999999999994</v>
      </c>
      <c r="AM21" s="35">
        <f>+SUM(AI21:AL21)</f>
        <v>-180.3</v>
      </c>
      <c r="AO21" s="22">
        <v>-35.4</v>
      </c>
      <c r="AP21" s="22">
        <v>-43.7</v>
      </c>
    </row>
    <row r="22" spans="1:42" s="5" customFormat="1" ht="12.75" customHeight="1" x14ac:dyDescent="0.2">
      <c r="A22" s="52" t="s">
        <v>117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c r="AL22" s="22">
        <v>-1.8</v>
      </c>
      <c r="AM22" s="35">
        <f>+SUM(AI22:AL22)</f>
        <v>-4</v>
      </c>
      <c r="AO22" s="22">
        <v>-0.9</v>
      </c>
      <c r="AP22" s="22">
        <v>-0.8</v>
      </c>
    </row>
    <row r="23" spans="1:42" s="5" customFormat="1" ht="21" customHeight="1" collapsed="1" x14ac:dyDescent="0.2">
      <c r="A23" s="5" t="s">
        <v>81</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c r="AL23" s="23">
        <f>+AL18+SUM(AL20:AL22)</f>
        <v>95.799999999999983</v>
      </c>
      <c r="AM23" s="23">
        <f>+AM18+SUM(AM20:AM22)</f>
        <v>334.79999999999995</v>
      </c>
      <c r="AO23" s="23">
        <f>+AO18+SUM(AO20:AO22)</f>
        <v>73.69999999999996</v>
      </c>
      <c r="AP23" s="23">
        <f>+AP18+SUM(AP20:AP22)</f>
        <v>81</v>
      </c>
    </row>
    <row r="24" spans="1:42" s="11" customFormat="1" ht="21" customHeight="1" x14ac:dyDescent="0.2">
      <c r="A24" s="11" t="s">
        <v>21</v>
      </c>
      <c r="B24" s="32">
        <f>+ROUND(B23/B25,2)</f>
        <v>1.33</v>
      </c>
      <c r="C24" s="32">
        <f>+ROUND(C23/C25,2)</f>
        <v>1.46</v>
      </c>
      <c r="D24" s="33"/>
      <c r="E24" s="43">
        <v>0.28999999999999998</v>
      </c>
      <c r="F24" s="43">
        <v>0.33</v>
      </c>
      <c r="G24" s="43">
        <v>0.28999999999999998</v>
      </c>
      <c r="H24" s="43">
        <v>0.56999999999999995</v>
      </c>
      <c r="I24" s="32">
        <f>+ROUND(I23/I25,2)</f>
        <v>1.48</v>
      </c>
      <c r="J24" s="33"/>
      <c r="K24" s="32">
        <f>+ROUND(K23/K25,2)</f>
        <v>0.48</v>
      </c>
      <c r="L24" s="32">
        <f>+ROUND(L23/L25,2)</f>
        <v>0.36</v>
      </c>
      <c r="M24" s="32">
        <f>+ROUND(M23/M25,2)</f>
        <v>0.37</v>
      </c>
      <c r="N24" s="32">
        <f>+ROUND(N23/N25,2)</f>
        <v>0.47</v>
      </c>
      <c r="O24" s="32">
        <f>+ROUND(O23/O25,2)</f>
        <v>1.68</v>
      </c>
      <c r="Q24" s="32">
        <f>+ROUND(Q23/Q25,2)</f>
        <v>0.24</v>
      </c>
      <c r="R24" s="32">
        <f>+ROUND(R23/R25,2)</f>
        <v>0.22</v>
      </c>
      <c r="S24" s="32">
        <f>+ROUND(S23/S25,2)</f>
        <v>0.32</v>
      </c>
      <c r="T24" s="32">
        <f>+ROUND(T23/T25,2)</f>
        <v>0.65</v>
      </c>
      <c r="U24" s="32">
        <f>+ROUND(U23/U25,2)</f>
        <v>1.43</v>
      </c>
      <c r="W24" s="32">
        <f>+ROUND(W23/W25,2)</f>
        <v>0.32</v>
      </c>
      <c r="X24" s="32">
        <f>+ROUND(X23/X25,2)</f>
        <v>0.4</v>
      </c>
      <c r="Y24" s="32">
        <f>+ROUND(Y23/Y25,2)</f>
        <v>0.46</v>
      </c>
      <c r="Z24" s="32">
        <f>+ROUND(Z23/Z25,2)</f>
        <v>0.64</v>
      </c>
      <c r="AA24" s="32">
        <f>+ROUND(AA23/AA25,2)</f>
        <v>1.82</v>
      </c>
      <c r="AC24" s="32">
        <f>+ROUND(AC23/AC25,2)</f>
        <v>0.51</v>
      </c>
      <c r="AD24" s="32">
        <f>+ROUND(AD23/AD25,2)</f>
        <v>0.52</v>
      </c>
      <c r="AE24" s="32">
        <f>+ROUND(AE23/AE25,2)</f>
        <v>0.62</v>
      </c>
      <c r="AF24" s="32">
        <f>+ROUND(AF23/AF25,2)</f>
        <v>0.68</v>
      </c>
      <c r="AG24" s="32">
        <f>+ROUND(AG23/AG25,2)</f>
        <v>2.33</v>
      </c>
      <c r="AI24" s="32">
        <f>+ROUND(AI23/AI25,2)</f>
        <v>0.57999999999999996</v>
      </c>
      <c r="AJ24" s="32">
        <f>+ROUND(AJ23/AJ25,2)</f>
        <v>0.67</v>
      </c>
      <c r="AK24" s="32">
        <f>+ROUND(AK23/AK25,2)</f>
        <v>0.66</v>
      </c>
      <c r="AL24" s="32">
        <f>+ROUND(AL23/AL25,2)</f>
        <v>0.76</v>
      </c>
      <c r="AM24" s="32">
        <f>+ROUND(AM23/AM25,2)</f>
        <v>2.66</v>
      </c>
      <c r="AO24" s="32">
        <f>+ROUND(AO23/AO25,2)</f>
        <v>0.57999999999999996</v>
      </c>
      <c r="AP24" s="32">
        <f>+ROUND(AP23/AP25,2)</f>
        <v>0.64</v>
      </c>
    </row>
    <row r="25" spans="1:42" s="6" customFormat="1" x14ac:dyDescent="0.2">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row>
    <row r="26" spans="1:42" s="5" customFormat="1" ht="42" customHeight="1" x14ac:dyDescent="0.2">
      <c r="A26" s="5" t="s">
        <v>70</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c r="AK26" s="25">
        <f>+AK27+AK30</f>
        <v>454.70000000000005</v>
      </c>
      <c r="AL26" s="25">
        <f>+AL27+AL30</f>
        <v>510.79999999999995</v>
      </c>
      <c r="AM26" s="25">
        <f>+AM27+AM30</f>
        <v>1843.2</v>
      </c>
      <c r="AO26" s="25">
        <f>+AO27+AO30</f>
        <v>446.4</v>
      </c>
      <c r="AP26" s="25">
        <f>+AP27+AP30</f>
        <v>474.5</v>
      </c>
    </row>
    <row r="27" spans="1:42" s="6" customFormat="1" x14ac:dyDescent="0.2">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c r="AK27" s="20">
        <v>354.8</v>
      </c>
      <c r="AL27" s="20">
        <v>407.4</v>
      </c>
      <c r="AM27" s="31">
        <f>+AI27+AJ27+AK27+AL27</f>
        <v>1440</v>
      </c>
      <c r="AO27" s="20">
        <v>343.79999999999995</v>
      </c>
      <c r="AP27" s="20">
        <v>369.6</v>
      </c>
    </row>
    <row r="28" spans="1:42" s="6" customFormat="1" ht="13.5" customHeight="1" x14ac:dyDescent="0.2">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c r="AK28" s="20">
        <v>199.6</v>
      </c>
      <c r="AL28" s="20">
        <v>229.2</v>
      </c>
      <c r="AM28" s="31">
        <f>+AI28+AJ28+AK28+AL28</f>
        <v>827.2</v>
      </c>
      <c r="AO28" s="20">
        <v>197.6</v>
      </c>
      <c r="AP28" s="20">
        <v>208</v>
      </c>
    </row>
    <row r="29" spans="1:42" s="6" customFormat="1" x14ac:dyDescent="0.2">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c r="AK29" s="20">
        <v>61.7</v>
      </c>
      <c r="AL29" s="20">
        <v>72.900000000000006</v>
      </c>
      <c r="AM29" s="31">
        <f>+AI29+AJ29+AK29+AL29</f>
        <v>258.5</v>
      </c>
      <c r="AO29" s="20">
        <v>56.4</v>
      </c>
      <c r="AP29" s="20">
        <v>64.699999999999989</v>
      </c>
    </row>
    <row r="30" spans="1:42" s="6" customFormat="1" x14ac:dyDescent="0.2">
      <c r="A30" s="52" t="s">
        <v>134</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20">
        <v>102.6</v>
      </c>
      <c r="AP30" s="20">
        <v>104.9</v>
      </c>
    </row>
    <row r="31" spans="1:42" s="5" customFormat="1" ht="21" customHeight="1" x14ac:dyDescent="0.2">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c r="AL31" s="25">
        <f>+SUM(AL32:AL34)</f>
        <v>563.5</v>
      </c>
      <c r="AM31" s="25">
        <f>+SUM(AM32:AM34)</f>
        <v>2028.2999999999997</v>
      </c>
      <c r="AO31" s="25">
        <f>+SUM(AO32:AO34)</f>
        <v>485.29999999999995</v>
      </c>
      <c r="AP31" s="25">
        <f>+SUM(AP32:AP34)</f>
        <v>522</v>
      </c>
    </row>
    <row r="32" spans="1:42" s="6" customFormat="1" ht="13.5" customHeight="1" x14ac:dyDescent="0.2">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c r="AL32" s="20">
        <v>152.6</v>
      </c>
      <c r="AM32" s="31">
        <f>+AI32+AJ32+AK32+AL32</f>
        <v>564.30000000000007</v>
      </c>
      <c r="AO32" s="20">
        <v>133.4</v>
      </c>
      <c r="AP32" s="20">
        <v>145.4</v>
      </c>
    </row>
    <row r="33" spans="1:43" s="6" customFormat="1" x14ac:dyDescent="0.2">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c r="AL33" s="20">
        <v>265.79999999999995</v>
      </c>
      <c r="AM33" s="31">
        <f>+AI33+AJ33+AK33+AL33</f>
        <v>908.89999999999986</v>
      </c>
      <c r="AO33" s="20">
        <v>215.39999999999998</v>
      </c>
      <c r="AP33" s="20">
        <v>231.1</v>
      </c>
    </row>
    <row r="34" spans="1:43" s="6" customFormat="1" x14ac:dyDescent="0.2">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c r="AL34" s="20">
        <v>145.09999999999997</v>
      </c>
      <c r="AM34" s="31">
        <f>+AI34+AJ34+AK34+AL34</f>
        <v>555.09999999999991</v>
      </c>
      <c r="AO34" s="20">
        <v>136.5</v>
      </c>
      <c r="AP34" s="20">
        <v>145.5</v>
      </c>
    </row>
    <row r="35" spans="1:43" s="6" customFormat="1" ht="42" customHeight="1" x14ac:dyDescent="0.2">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c r="AP35" s="34"/>
    </row>
    <row r="36" spans="1:43" s="6" customFormat="1" ht="21" customHeight="1" x14ac:dyDescent="0.2">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c r="AL36" s="45">
        <v>7.0000000000000007E-2</v>
      </c>
      <c r="AM36" s="45">
        <v>0.09</v>
      </c>
      <c r="AO36" s="45">
        <v>0.06</v>
      </c>
      <c r="AP36" s="45">
        <v>0.06</v>
      </c>
      <c r="AQ36" s="71"/>
    </row>
    <row r="37" spans="1:43" s="6" customFormat="1" ht="12.75" customHeight="1" x14ac:dyDescent="0.2">
      <c r="A37" s="16" t="s">
        <v>56</v>
      </c>
      <c r="B37" s="47" t="s">
        <v>74</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v>0.04</v>
      </c>
      <c r="AQ37" s="70"/>
    </row>
    <row r="38" spans="1:43" s="6" customFormat="1" ht="12.75" customHeight="1" x14ac:dyDescent="0.2">
      <c r="A38" s="16" t="s">
        <v>57</v>
      </c>
      <c r="B38" s="47" t="s">
        <v>74</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c r="AL38" s="48">
        <v>0.1</v>
      </c>
      <c r="AM38" s="48">
        <v>0.09</v>
      </c>
      <c r="AO38" s="48">
        <v>0.12</v>
      </c>
      <c r="AP38" s="48">
        <v>0.06</v>
      </c>
      <c r="AQ38" s="70"/>
    </row>
    <row r="39" spans="1:43" s="6" customFormat="1" ht="12.75" customHeight="1" x14ac:dyDescent="0.2">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c r="AL39" s="48">
        <v>0.08</v>
      </c>
      <c r="AM39" s="48">
        <v>0.09</v>
      </c>
      <c r="AO39" s="48">
        <v>0.08</v>
      </c>
      <c r="AP39" s="48">
        <v>0.06</v>
      </c>
      <c r="AQ39" s="70"/>
    </row>
    <row r="40" spans="1:43" s="6" customFormat="1" x14ac:dyDescent="0.2">
      <c r="A40" s="6" t="s">
        <v>58</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v>0.09</v>
      </c>
      <c r="AQ40" s="70"/>
    </row>
    <row r="41" spans="1:43" s="5" customFormat="1" ht="21" customHeight="1" x14ac:dyDescent="0.2">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72"/>
    </row>
    <row r="42" spans="1:43" s="6" customFormat="1" x14ac:dyDescent="0.2">
      <c r="A42" s="6" t="s">
        <v>13</v>
      </c>
      <c r="B42" s="47" t="s">
        <v>74</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c r="AK42" s="48">
        <v>0.08</v>
      </c>
      <c r="AL42" s="48">
        <v>7.0000000000000007E-2</v>
      </c>
      <c r="AM42" s="48">
        <v>0.08</v>
      </c>
      <c r="AO42" s="48">
        <v>0.08</v>
      </c>
      <c r="AP42" s="48">
        <v>0.06</v>
      </c>
      <c r="AQ42" s="70"/>
    </row>
    <row r="43" spans="1:43" s="6" customFormat="1" ht="13.5" customHeight="1" x14ac:dyDescent="0.2">
      <c r="A43" s="6" t="s">
        <v>14</v>
      </c>
      <c r="B43" s="47" t="s">
        <v>74</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c r="AK43" s="48">
        <v>0.05</v>
      </c>
      <c r="AL43" s="48">
        <v>0.01</v>
      </c>
      <c r="AM43" s="48">
        <v>0.05</v>
      </c>
      <c r="AO43" s="48">
        <v>0.03</v>
      </c>
      <c r="AP43" s="48">
        <v>0</v>
      </c>
      <c r="AQ43" s="70"/>
    </row>
    <row r="44" spans="1:43" s="6" customFormat="1" x14ac:dyDescent="0.2">
      <c r="A44" s="6" t="s">
        <v>15</v>
      </c>
      <c r="B44" s="47" t="s">
        <v>74</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c r="AK44" s="48">
        <v>0.03</v>
      </c>
      <c r="AL44" s="48">
        <v>0</v>
      </c>
      <c r="AM44" s="48">
        <v>7.0000000000000007E-2</v>
      </c>
      <c r="AO44" s="48">
        <v>-9.9999999999999998E-13</v>
      </c>
      <c r="AP44" s="48">
        <v>0.01</v>
      </c>
      <c r="AQ44" s="70"/>
    </row>
    <row r="45" spans="1:43" s="6" customFormat="1" x14ac:dyDescent="0.2">
      <c r="A45" s="52" t="s">
        <v>134</v>
      </c>
      <c r="B45" s="47" t="s">
        <v>74</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48">
        <v>0.06</v>
      </c>
      <c r="AQ45" s="70"/>
    </row>
    <row r="46" spans="1:43" s="5" customFormat="1" ht="21" customHeight="1" x14ac:dyDescent="0.2">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72"/>
    </row>
    <row r="47" spans="1:43" s="6" customFormat="1" ht="13.5" customHeight="1" x14ac:dyDescent="0.2">
      <c r="A47" s="6" t="s">
        <v>3</v>
      </c>
      <c r="B47" s="47" t="s">
        <v>74</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c r="AL47" s="48">
        <v>0.08</v>
      </c>
      <c r="AM47" s="48">
        <v>7.0000000000000007E-2</v>
      </c>
      <c r="AO47" s="48">
        <v>0.06</v>
      </c>
      <c r="AP47" s="48">
        <v>0.06</v>
      </c>
      <c r="AQ47" s="70"/>
    </row>
    <row r="48" spans="1:43" s="6" customFormat="1" x14ac:dyDescent="0.2">
      <c r="A48" s="6" t="s">
        <v>4</v>
      </c>
      <c r="B48" s="47" t="s">
        <v>74</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c r="AL48" s="48">
        <v>0.05</v>
      </c>
      <c r="AM48" s="48">
        <v>0.08</v>
      </c>
      <c r="AO48" s="48">
        <v>0.06</v>
      </c>
      <c r="AP48" s="48">
        <v>0.02</v>
      </c>
      <c r="AQ48" s="70"/>
    </row>
    <row r="49" spans="1:43" s="6" customFormat="1" x14ac:dyDescent="0.2">
      <c r="A49" s="6" t="s">
        <v>5</v>
      </c>
      <c r="B49" s="47" t="s">
        <v>74</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c r="AL49" s="48">
        <v>0.12</v>
      </c>
      <c r="AM49" s="48">
        <v>0.13</v>
      </c>
      <c r="AO49" s="48">
        <v>7.0000000000000007E-2</v>
      </c>
      <c r="AP49" s="48">
        <v>0.13</v>
      </c>
      <c r="AQ49" s="70"/>
    </row>
    <row r="50" spans="1:43" s="6" customFormat="1" ht="42" customHeight="1" x14ac:dyDescent="0.2">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34"/>
    </row>
    <row r="51" spans="1:43" s="9" customFormat="1" ht="21" customHeight="1" x14ac:dyDescent="0.2">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c r="AL51" s="12">
        <v>10123</v>
      </c>
      <c r="AM51" s="9">
        <f>AL51</f>
        <v>10123</v>
      </c>
      <c r="AO51" s="12">
        <v>10158</v>
      </c>
      <c r="AP51" s="12">
        <v>10245</v>
      </c>
    </row>
    <row r="52" spans="1:43" s="9" customFormat="1" ht="21" customHeight="1" x14ac:dyDescent="0.2">
      <c r="A52" s="56" t="s">
        <v>135</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c r="AL52" s="12">
        <v>13751</v>
      </c>
      <c r="AM52" s="9">
        <f>+AI52+AJ52+AK52+AL52</f>
        <v>52987</v>
      </c>
      <c r="AO52" s="12">
        <v>13511</v>
      </c>
      <c r="AP52" s="12">
        <v>13403</v>
      </c>
    </row>
    <row r="53" spans="1:43" s="6" customFormat="1" x14ac:dyDescent="0.2">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c r="AL53" s="13"/>
      <c r="AM53" s="34"/>
      <c r="AO53" s="34"/>
      <c r="AP53" s="34"/>
    </row>
    <row r="54" spans="1:43" s="6" customFormat="1" x14ac:dyDescent="0.2">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O54" s="18"/>
      <c r="AP54" s="18"/>
    </row>
    <row r="55" spans="1:43" s="6" customFormat="1" x14ac:dyDescent="0.2">
      <c r="A55" s="57" t="s">
        <v>136</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c r="AL55" s="13"/>
      <c r="AM55" s="34"/>
      <c r="AO55" s="34"/>
      <c r="AP55" s="34"/>
    </row>
    <row r="56" spans="1:43" s="6" customFormat="1" x14ac:dyDescent="0.2">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c r="AL56" s="13"/>
      <c r="AM56" s="34"/>
    </row>
    <row r="57" spans="1:43" x14ac:dyDescent="0.2">
      <c r="AO57" s="6"/>
      <c r="AP57" s="6"/>
    </row>
  </sheetData>
  <phoneticPr fontId="0" type="noConversion"/>
  <printOptions horizontalCentered="1"/>
  <pageMargins left="0.25" right="0.18" top="0.35" bottom="0.38" header="0.22" footer="0.28000000000000003"/>
  <pageSetup paperSize="9" scale="60" orientation="landscape" r:id="rId1"/>
  <headerFooter alignWithMargins="0"/>
  <ignoredErrors>
    <ignoredError sqref="AA31 AA10 AA8 AG31 AG10 AG8 I8:U10 I31:U31 AM31 AM8 AM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Q57"/>
  <sheetViews>
    <sheetView showGridLines="0" view="pageBreakPreview" zoomScale="85" zoomScaleNormal="100" zoomScaleSheetLayoutView="85" workbookViewId="0">
      <pane xSplit="1" ySplit="5" topLeftCell="B9" activePane="bottomRight" state="frozen"/>
      <selection pane="topRight" activeCell="B1" sqref="B1"/>
      <selection pane="bottomLeft" activeCell="A3" sqref="A3"/>
      <selection pane="bottomRight"/>
    </sheetView>
  </sheetViews>
  <sheetFormatPr defaultColWidth="9.140625" defaultRowHeight="12.75" outlineLevelRow="1" outlineLevelCol="1" x14ac:dyDescent="0.2"/>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4.5703125" customWidth="1"/>
    <col min="39" max="39" width="9.140625" style="34"/>
    <col min="40" max="40" width="4.5703125" customWidth="1"/>
    <col min="41" max="41" width="9.42578125" style="34" bestFit="1" customWidth="1"/>
    <col min="42" max="42" width="9.42578125" style="34" customWidth="1"/>
  </cols>
  <sheetData>
    <row r="1" spans="1:42" ht="20.25" x14ac:dyDescent="0.3">
      <c r="A1" s="1" t="s">
        <v>87</v>
      </c>
    </row>
    <row r="2" spans="1:42" ht="12.75" customHeight="1" x14ac:dyDescent="0.2">
      <c r="A2" s="2"/>
    </row>
    <row r="3" spans="1:42" ht="12.75" customHeight="1" x14ac:dyDescent="0.2">
      <c r="A3" s="2" t="s">
        <v>44</v>
      </c>
    </row>
    <row r="4" spans="1:42" x14ac:dyDescent="0.2">
      <c r="A4" s="2"/>
    </row>
    <row r="5" spans="1:42" x14ac:dyDescent="0.2">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
        <v>133</v>
      </c>
    </row>
    <row r="6" spans="1:42" ht="21" customHeight="1" x14ac:dyDescent="0.2">
      <c r="A6" s="2" t="s">
        <v>56</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27">
        <v>128.80000000000001</v>
      </c>
    </row>
    <row r="7" spans="1:42" x14ac:dyDescent="0.2">
      <c r="A7" s="2" t="s">
        <v>57</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c r="AL7" s="27">
        <v>350.9</v>
      </c>
      <c r="AM7" s="35">
        <f>+SUM(AI7:AL7)</f>
        <v>1321.1</v>
      </c>
      <c r="AO7" s="27">
        <v>335.5</v>
      </c>
      <c r="AP7" s="27">
        <v>345.6</v>
      </c>
    </row>
    <row r="8" spans="1:42" s="6" customFormat="1" ht="13.5" customHeight="1" x14ac:dyDescent="0.2">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c r="AL8" s="28">
        <f>+AL7+AL6</f>
        <v>515.5</v>
      </c>
      <c r="AM8" s="28">
        <f>+AM7+AM6</f>
        <v>1853.3999999999999</v>
      </c>
      <c r="AO8" s="28">
        <v>449.9</v>
      </c>
      <c r="AP8" s="28">
        <v>474.4</v>
      </c>
    </row>
    <row r="9" spans="1:42" s="6" customFormat="1" ht="12.75" customHeight="1" x14ac:dyDescent="0.2">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27">
        <v>47.5</v>
      </c>
    </row>
    <row r="10" spans="1:42" s="5" customFormat="1" ht="12.75" customHeight="1" x14ac:dyDescent="0.2">
      <c r="A10" s="5" t="s">
        <v>59</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c r="AL10" s="25">
        <f>+AL8+AL9</f>
        <v>568.20000000000005</v>
      </c>
      <c r="AM10" s="25">
        <f>+AM8+AM9</f>
        <v>2038.4999999999998</v>
      </c>
      <c r="AO10" s="25">
        <f>+AO8+AO9</f>
        <v>488.79999999999995</v>
      </c>
      <c r="AP10" s="25">
        <f>+AP8+AP9</f>
        <v>521.9</v>
      </c>
    </row>
    <row r="11" spans="1:42" s="6" customFormat="1" ht="18" customHeight="1" x14ac:dyDescent="0.2">
      <c r="A11" s="6" t="s">
        <v>60</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c r="AK11" s="20">
        <v>-21.6</v>
      </c>
      <c r="AL11" s="20">
        <v>-26</v>
      </c>
      <c r="AM11" s="35">
        <f t="shared" ref="AM11:AM17" si="5">+SUM(AI11:AL11)</f>
        <v>-91.9</v>
      </c>
      <c r="AO11" s="20">
        <v>-24.1</v>
      </c>
      <c r="AP11" s="20">
        <v>-23.4</v>
      </c>
    </row>
    <row r="12" spans="1:42" s="6" customFormat="1" x14ac:dyDescent="0.2">
      <c r="A12" s="6" t="s">
        <v>61</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c r="AK12" s="20">
        <v>-41.1</v>
      </c>
      <c r="AL12" s="20">
        <v>-47.6</v>
      </c>
      <c r="AM12" s="35">
        <f t="shared" si="5"/>
        <v>-174.5</v>
      </c>
      <c r="AO12" s="20">
        <v>-39.6</v>
      </c>
      <c r="AP12" s="20">
        <v>-42.3</v>
      </c>
    </row>
    <row r="13" spans="1:42" s="7" customFormat="1" ht="18" customHeight="1" x14ac:dyDescent="0.2">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c r="AK13" s="29">
        <v>-89.9</v>
      </c>
      <c r="AL13" s="29">
        <v>-89.7</v>
      </c>
      <c r="AM13" s="35">
        <f t="shared" si="5"/>
        <v>-353.90000000000003</v>
      </c>
      <c r="AO13" s="29">
        <v>-91</v>
      </c>
      <c r="AP13" s="29">
        <v>-93.2</v>
      </c>
    </row>
    <row r="14" spans="1:42" s="7" customFormat="1" x14ac:dyDescent="0.2">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c r="AK14" s="29">
        <v>-146.5</v>
      </c>
      <c r="AL14" s="29">
        <v>-167.3</v>
      </c>
      <c r="AM14" s="35">
        <f t="shared" si="5"/>
        <v>-621.59999999999991</v>
      </c>
      <c r="AO14" s="29">
        <v>-158</v>
      </c>
      <c r="AP14" s="29">
        <v>-169.3</v>
      </c>
    </row>
    <row r="15" spans="1:42" s="7" customFormat="1" x14ac:dyDescent="0.2">
      <c r="A15" s="14" t="s">
        <v>84</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c r="AK15" s="29">
        <v>-41.3</v>
      </c>
      <c r="AL15" s="29">
        <v>-40.200000000000003</v>
      </c>
      <c r="AM15" s="35">
        <f t="shared" si="5"/>
        <v>-152.30000000000001</v>
      </c>
      <c r="AO15" s="29">
        <v>-34.4</v>
      </c>
      <c r="AP15" s="29">
        <v>-37</v>
      </c>
    </row>
    <row r="16" spans="1:42" s="7" customFormat="1" hidden="1" outlineLevel="1" x14ac:dyDescent="0.2">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c r="AK16" s="29"/>
      <c r="AL16" s="29"/>
      <c r="AM16" s="35">
        <f t="shared" si="5"/>
        <v>0</v>
      </c>
      <c r="AO16" s="29"/>
      <c r="AP16" s="29"/>
    </row>
    <row r="17" spans="1:42" s="7" customFormat="1" hidden="1" outlineLevel="1" x14ac:dyDescent="0.2">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c r="AK17" s="29"/>
      <c r="AL17" s="29"/>
      <c r="AM17" s="35">
        <f t="shared" si="5"/>
        <v>0</v>
      </c>
      <c r="AO17" s="29"/>
      <c r="AP17" s="29"/>
    </row>
    <row r="18" spans="1:42" s="5" customFormat="1" ht="13.5" customHeight="1" collapsed="1" x14ac:dyDescent="0.2">
      <c r="A18" s="5" t="s">
        <v>20</v>
      </c>
      <c r="B18" s="23">
        <f t="shared" ref="B18:C18" si="6">+SUM(B10:B17)</f>
        <v>269.89999999999998</v>
      </c>
      <c r="C18" s="23">
        <f t="shared" si="6"/>
        <v>316.2</v>
      </c>
      <c r="D18" s="23"/>
      <c r="E18" s="23">
        <f t="shared" ref="E18:I18" si="7">+SUM(E10:E17)</f>
        <v>65.100000000000051</v>
      </c>
      <c r="F18" s="23">
        <f t="shared" si="7"/>
        <v>72.199999999999932</v>
      </c>
      <c r="G18" s="23">
        <f t="shared" si="7"/>
        <v>67.800000000000011</v>
      </c>
      <c r="H18" s="23">
        <f t="shared" si="7"/>
        <v>129.39999999999998</v>
      </c>
      <c r="I18" s="23">
        <f t="shared" si="7"/>
        <v>334.50000000000028</v>
      </c>
      <c r="J18" s="23"/>
      <c r="K18" s="23">
        <f t="shared" ref="K18:O18" si="8">+SUM(K10:K17)</f>
        <v>70.200000000000017</v>
      </c>
      <c r="L18" s="23">
        <f t="shared" si="8"/>
        <v>81.799999999999983</v>
      </c>
      <c r="M18" s="23">
        <f t="shared" si="8"/>
        <v>75.899999999999949</v>
      </c>
      <c r="N18" s="23">
        <f t="shared" si="8"/>
        <v>114.10000000000004</v>
      </c>
      <c r="O18" s="23">
        <f t="shared" si="8"/>
        <v>342.00000000000023</v>
      </c>
      <c r="Q18" s="23">
        <f t="shared" ref="Q18:R18" si="9">+SUM(Q10:Q17)</f>
        <v>60.399999999999913</v>
      </c>
      <c r="R18" s="23">
        <f t="shared" si="9"/>
        <v>68.100000000000051</v>
      </c>
      <c r="S18" s="23">
        <f>+SUM(S10:S17)</f>
        <v>74.500000000000028</v>
      </c>
      <c r="T18" s="23">
        <f>+SUM(T10:T17)</f>
        <v>110.69999999999996</v>
      </c>
      <c r="U18" s="23">
        <f t="shared" ref="U18" si="10">+SUM(U10:U17)</f>
        <v>313.7000000000001</v>
      </c>
      <c r="W18" s="23">
        <f t="shared" ref="W18:X18" si="11">+SUM(W10:W17)</f>
        <v>69.099999999999937</v>
      </c>
      <c r="X18" s="23">
        <f t="shared" si="11"/>
        <v>109.50000000000004</v>
      </c>
      <c r="Y18" s="23">
        <f t="shared" ref="Y18:AA18" si="12">+SUM(Y10:Y17)</f>
        <v>114.49999999999991</v>
      </c>
      <c r="Z18" s="23">
        <f t="shared" si="12"/>
        <v>158.60000000000002</v>
      </c>
      <c r="AA18" s="23">
        <f t="shared" si="12"/>
        <v>451.69999999999993</v>
      </c>
      <c r="AC18" s="23">
        <f t="shared" ref="AC18:AD18" si="13">+SUM(AC10:AC17)</f>
        <v>116.10000000000002</v>
      </c>
      <c r="AD18" s="23">
        <f t="shared" si="13"/>
        <v>120.19999999999999</v>
      </c>
      <c r="AE18" s="23">
        <f t="shared" ref="AE18:AG18" si="14">+SUM(AE10:AE17)</f>
        <v>138.40000000000006</v>
      </c>
      <c r="AF18" s="23">
        <f t="shared" si="14"/>
        <v>167.90000000000006</v>
      </c>
      <c r="AG18" s="23">
        <f t="shared" si="14"/>
        <v>542.6</v>
      </c>
      <c r="AI18" s="23">
        <f t="shared" ref="AI18:AJ18" si="15">+SUM(AI10:AI17)</f>
        <v>135.30000000000001</v>
      </c>
      <c r="AJ18" s="23">
        <f t="shared" si="15"/>
        <v>146.99999999999997</v>
      </c>
      <c r="AK18" s="23">
        <f t="shared" ref="AK18:AM18" si="16">+SUM(AK10:AK17)</f>
        <v>164.59999999999997</v>
      </c>
      <c r="AL18" s="23">
        <f t="shared" si="16"/>
        <v>197.40000000000003</v>
      </c>
      <c r="AM18" s="23">
        <f t="shared" si="16"/>
        <v>644.29999999999973</v>
      </c>
      <c r="AO18" s="23">
        <f t="shared" ref="AO18:AP18" si="17">+SUM(AO10:AO17)</f>
        <v>141.6999999999999</v>
      </c>
      <c r="AP18" s="23">
        <f t="shared" si="17"/>
        <v>156.69999999999999</v>
      </c>
    </row>
    <row r="19" spans="1:42" s="7" customFormat="1" x14ac:dyDescent="0.2">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c r="AL19" s="7">
        <f>+AL18/AL10</f>
        <v>0.34741288278775084</v>
      </c>
      <c r="AM19" s="7">
        <f>+AM18/AM10</f>
        <v>0.31606573460878085</v>
      </c>
      <c r="AO19" s="7">
        <f>+AO18/AO10</f>
        <v>0.28989361702127642</v>
      </c>
      <c r="AP19" s="7">
        <f>+AP18/AP10</f>
        <v>0.3002490898639586</v>
      </c>
    </row>
    <row r="20" spans="1:42" s="5" customFormat="1" ht="18" customHeight="1" x14ac:dyDescent="0.2">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c r="AL20" s="22">
        <v>6.3</v>
      </c>
      <c r="AM20" s="35">
        <f>+SUM(AI20:AL20)</f>
        <v>10.7</v>
      </c>
      <c r="AO20" s="22">
        <v>5.5</v>
      </c>
      <c r="AP20" s="29">
        <v>5.6</v>
      </c>
    </row>
    <row r="21" spans="1:42" s="5" customFormat="1" ht="12.75" customHeight="1" x14ac:dyDescent="0.2">
      <c r="A21" s="16" t="s">
        <v>63</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c r="AL21" s="22">
        <v>-73.5</v>
      </c>
      <c r="AM21" s="35">
        <f>+SUM(AI21:AL21)</f>
        <v>-226.5</v>
      </c>
      <c r="AO21" s="22">
        <v>-47.699999999999996</v>
      </c>
      <c r="AP21" s="22">
        <v>-55.5</v>
      </c>
    </row>
    <row r="22" spans="1:42" s="5" customFormat="1" ht="12.75" customHeight="1" x14ac:dyDescent="0.2">
      <c r="A22" s="52" t="s">
        <v>117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c r="AL22" s="22">
        <v>-1.8</v>
      </c>
      <c r="AM22" s="35">
        <f>+SUM(AI22:AL22)</f>
        <v>-4</v>
      </c>
      <c r="AO22" s="22">
        <v>-0.9</v>
      </c>
      <c r="AP22" s="22">
        <v>-0.8</v>
      </c>
    </row>
    <row r="23" spans="1:42" s="5" customFormat="1" ht="21" customHeight="1" collapsed="1" x14ac:dyDescent="0.2">
      <c r="A23" s="5" t="s">
        <v>81</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c r="AL23" s="23">
        <f>+AL18+SUM(AL20:AL22)</f>
        <v>128.40000000000003</v>
      </c>
      <c r="AM23" s="23">
        <f>+AM18+SUM(AM20:AM22)</f>
        <v>424.49999999999972</v>
      </c>
      <c r="AO23" s="23">
        <f>+AO18+SUM(AO20:AO22)</f>
        <v>98.599999999999909</v>
      </c>
      <c r="AP23" s="23">
        <f>+AP18+SUM(AP20:AP22)</f>
        <v>106</v>
      </c>
    </row>
    <row r="24" spans="1:42" s="11" customFormat="1" ht="21" customHeight="1" x14ac:dyDescent="0.2">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c r="AL24" s="32">
        <f>+ROUND(AL23/AL25,2)</f>
        <v>1.02</v>
      </c>
      <c r="AM24" s="32">
        <f>+ROUND(AM23/AM25,2)</f>
        <v>3.37</v>
      </c>
      <c r="AO24" s="32">
        <f>+ROUND(AO23/AO25,2)</f>
        <v>0.78</v>
      </c>
      <c r="AP24" s="32">
        <f>+ROUND(AP23/AP25,2)</f>
        <v>0.83</v>
      </c>
    </row>
    <row r="25" spans="1:42" s="6" customFormat="1" x14ac:dyDescent="0.2">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row>
    <row r="26" spans="1:42" s="5" customFormat="1" ht="42" customHeight="1" x14ac:dyDescent="0.2">
      <c r="A26" s="5" t="s">
        <v>70</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c r="AK26" s="25">
        <f>+AK27+AK30</f>
        <v>460.20000000000005</v>
      </c>
      <c r="AL26" s="25">
        <f>+AL27+AL30</f>
        <v>515.5</v>
      </c>
      <c r="AM26" s="25">
        <f>+AM27+AM30</f>
        <v>1853.3999999999999</v>
      </c>
      <c r="AO26" s="25">
        <f>+AO27+AO30</f>
        <v>449.9</v>
      </c>
      <c r="AP26" s="25">
        <f>+AP27+AP30</f>
        <v>474.4</v>
      </c>
    </row>
    <row r="27" spans="1:42" s="6" customFormat="1" x14ac:dyDescent="0.2">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c r="AK27" s="20">
        <v>360.3</v>
      </c>
      <c r="AL27" s="20">
        <v>412.1</v>
      </c>
      <c r="AM27" s="31">
        <f>+AI27+AJ27+AK27+AL27</f>
        <v>1450.1999999999998</v>
      </c>
      <c r="AO27" s="31">
        <v>347.29999999999995</v>
      </c>
      <c r="AP27" s="20">
        <v>369.5</v>
      </c>
    </row>
    <row r="28" spans="1:42" s="6" customFormat="1" ht="13.5" customHeight="1" x14ac:dyDescent="0.2">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c r="AK28" s="20">
        <v>199.6</v>
      </c>
      <c r="AL28" s="20">
        <v>229.2</v>
      </c>
      <c r="AM28" s="31">
        <f>+AI28+AJ28+AK28+AL28</f>
        <v>827.2</v>
      </c>
      <c r="AO28" s="31">
        <v>197.6</v>
      </c>
      <c r="AP28" s="20">
        <v>208</v>
      </c>
    </row>
    <row r="29" spans="1:42" s="6" customFormat="1" x14ac:dyDescent="0.2">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c r="AK29" s="20">
        <v>61.7</v>
      </c>
      <c r="AL29" s="20">
        <v>72.900000000000006</v>
      </c>
      <c r="AM29" s="31">
        <f>+AI29+AJ29+AK29+AL29</f>
        <v>258.5</v>
      </c>
      <c r="AO29" s="31">
        <v>56.4</v>
      </c>
      <c r="AP29" s="20">
        <v>64.699999999999989</v>
      </c>
    </row>
    <row r="30" spans="1:42" s="6" customFormat="1" x14ac:dyDescent="0.2">
      <c r="A30" s="52" t="s">
        <v>134</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31">
        <v>102.6</v>
      </c>
      <c r="AP30" s="20">
        <v>104.9</v>
      </c>
    </row>
    <row r="31" spans="1:42" s="5" customFormat="1" ht="21" customHeight="1" x14ac:dyDescent="0.2">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c r="AL31" s="25">
        <f>+SUM(AL32:AL34)</f>
        <v>568.20000000000005</v>
      </c>
      <c r="AM31" s="25">
        <f>+SUM(AM32:AM34)</f>
        <v>2038.4999999999998</v>
      </c>
      <c r="AO31" s="25">
        <f>+SUM(AO32:AO34)</f>
        <v>488.8</v>
      </c>
      <c r="AP31" s="25">
        <f>+SUM(AP32:AP34)</f>
        <v>521.9</v>
      </c>
    </row>
    <row r="32" spans="1:42" s="6" customFormat="1" ht="13.5" customHeight="1" x14ac:dyDescent="0.2">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c r="AL32" s="20">
        <v>154.00000000000009</v>
      </c>
      <c r="AM32" s="31">
        <f>+AI32+AJ32+AK32+AL32</f>
        <v>567.30000000000007</v>
      </c>
      <c r="AO32" s="31">
        <v>134.5</v>
      </c>
      <c r="AP32" s="20">
        <v>145.30000000000001</v>
      </c>
    </row>
    <row r="33" spans="1:43" s="6" customFormat="1" x14ac:dyDescent="0.2">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c r="AL33" s="20">
        <v>266.7</v>
      </c>
      <c r="AM33" s="31">
        <f>+AI33+AJ33+AK33+AL33</f>
        <v>910.89999999999986</v>
      </c>
      <c r="AO33" s="31">
        <v>216</v>
      </c>
      <c r="AP33" s="20">
        <v>231.1</v>
      </c>
    </row>
    <row r="34" spans="1:43" s="6" customFormat="1" x14ac:dyDescent="0.2">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c r="AL34" s="20">
        <v>147.49999999999994</v>
      </c>
      <c r="AM34" s="31">
        <f>+AI34+AJ34+AK34+AL34</f>
        <v>560.29999999999995</v>
      </c>
      <c r="AO34" s="31">
        <v>138.30000000000001</v>
      </c>
      <c r="AP34" s="20">
        <v>145.5</v>
      </c>
    </row>
    <row r="35" spans="1:43" s="6" customFormat="1" ht="42" customHeight="1" x14ac:dyDescent="0.2">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c r="AP35" s="34"/>
    </row>
    <row r="36" spans="1:43" s="6" customFormat="1" ht="21" customHeight="1" x14ac:dyDescent="0.2">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c r="AL36" s="45">
        <v>0.08</v>
      </c>
      <c r="AM36" s="45">
        <v>0.09</v>
      </c>
      <c r="AO36" s="45">
        <v>7.0000000000000007E-2</v>
      </c>
      <c r="AP36" s="45">
        <v>0.06</v>
      </c>
      <c r="AQ36" s="70"/>
    </row>
    <row r="37" spans="1:43" s="6" customFormat="1" ht="12.75" customHeight="1" x14ac:dyDescent="0.2">
      <c r="A37" s="16" t="s">
        <v>56</v>
      </c>
      <c r="B37" s="47" t="s">
        <v>74</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v>0.04</v>
      </c>
      <c r="AQ37" s="70"/>
    </row>
    <row r="38" spans="1:43" s="6" customFormat="1" x14ac:dyDescent="0.2">
      <c r="A38" s="16" t="s">
        <v>57</v>
      </c>
      <c r="B38" s="47" t="s">
        <v>74</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c r="AL38" s="48">
        <v>0.12</v>
      </c>
      <c r="AM38" s="48">
        <v>0.1</v>
      </c>
      <c r="AO38" s="48">
        <v>0.13</v>
      </c>
      <c r="AP38" s="48">
        <v>0.06</v>
      </c>
      <c r="AQ38" s="70"/>
    </row>
    <row r="39" spans="1:43" s="6" customFormat="1" ht="12.75" customHeight="1" x14ac:dyDescent="0.2">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c r="AL39" s="48">
        <v>0.09</v>
      </c>
      <c r="AM39" s="48">
        <v>0.1</v>
      </c>
      <c r="AO39" s="48">
        <v>0.08</v>
      </c>
      <c r="AP39" s="48">
        <v>0.06</v>
      </c>
      <c r="AQ39" s="70"/>
    </row>
    <row r="40" spans="1:43" s="6" customFormat="1" x14ac:dyDescent="0.2">
      <c r="A40" s="6" t="s">
        <v>58</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v>0.09</v>
      </c>
      <c r="AQ40" s="70"/>
    </row>
    <row r="41" spans="1:43" s="5" customFormat="1" ht="21" customHeight="1" x14ac:dyDescent="0.2">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72"/>
    </row>
    <row r="42" spans="1:43" s="6" customFormat="1" x14ac:dyDescent="0.2">
      <c r="A42" s="6" t="s">
        <v>13</v>
      </c>
      <c r="B42" s="47" t="s">
        <v>74</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c r="AK42" s="48">
        <v>0.1</v>
      </c>
      <c r="AL42" s="48">
        <v>0.08</v>
      </c>
      <c r="AM42" s="48">
        <v>0.01</v>
      </c>
      <c r="AO42" s="48">
        <v>0.09</v>
      </c>
      <c r="AP42" s="48">
        <v>0.06</v>
      </c>
      <c r="AQ42" s="70"/>
    </row>
    <row r="43" spans="1:43" s="6" customFormat="1" ht="13.5" customHeight="1" x14ac:dyDescent="0.2">
      <c r="A43" s="6" t="s">
        <v>14</v>
      </c>
      <c r="B43" s="47" t="s">
        <v>74</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c r="AK43" s="48">
        <v>0.05</v>
      </c>
      <c r="AL43" s="48">
        <v>0.01</v>
      </c>
      <c r="AM43" s="48">
        <v>0.05</v>
      </c>
      <c r="AO43" s="48">
        <v>0.03</v>
      </c>
      <c r="AP43" s="48">
        <v>0</v>
      </c>
      <c r="AQ43" s="70"/>
    </row>
    <row r="44" spans="1:43" s="6" customFormat="1" x14ac:dyDescent="0.2">
      <c r="A44" s="6" t="s">
        <v>15</v>
      </c>
      <c r="B44" s="47" t="s">
        <v>74</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c r="AK44" s="48">
        <v>0.03</v>
      </c>
      <c r="AL44" s="48">
        <v>0</v>
      </c>
      <c r="AM44" s="48">
        <v>7.0000000000000007E-2</v>
      </c>
      <c r="AO44" s="48">
        <v>-9.9999999999999998E-17</v>
      </c>
      <c r="AP44" s="48">
        <v>0.01</v>
      </c>
      <c r="AQ44" s="70"/>
    </row>
    <row r="45" spans="1:43" s="6" customFormat="1" x14ac:dyDescent="0.2">
      <c r="A45" s="52" t="s">
        <v>134</v>
      </c>
      <c r="B45" s="47" t="s">
        <v>74</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48">
        <v>0.06</v>
      </c>
      <c r="AQ45" s="70"/>
    </row>
    <row r="46" spans="1:43" s="5" customFormat="1" ht="21" customHeight="1" x14ac:dyDescent="0.2">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72"/>
    </row>
    <row r="47" spans="1:43" s="6" customFormat="1" ht="13.5" customHeight="1" x14ac:dyDescent="0.2">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c r="AL47" s="48">
        <v>0.09</v>
      </c>
      <c r="AM47" s="48">
        <v>7.0000000000000007E-2</v>
      </c>
      <c r="AO47" s="48">
        <v>7.0000000000000007E-2</v>
      </c>
      <c r="AP47" s="48">
        <v>0.06</v>
      </c>
      <c r="AQ47" s="70"/>
    </row>
    <row r="48" spans="1:43" s="6" customFormat="1" x14ac:dyDescent="0.2">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c r="AL48" s="48">
        <v>0.05</v>
      </c>
      <c r="AM48" s="48">
        <v>0.08</v>
      </c>
      <c r="AO48" s="48">
        <v>0.06</v>
      </c>
      <c r="AP48" s="48">
        <v>0.02</v>
      </c>
      <c r="AQ48" s="70"/>
    </row>
    <row r="49" spans="1:43" s="6" customFormat="1" x14ac:dyDescent="0.2">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c r="AL49" s="48">
        <v>0.14000000000000001</v>
      </c>
      <c r="AM49" s="48">
        <v>0.14000000000000001</v>
      </c>
      <c r="AO49" s="48">
        <v>0.08</v>
      </c>
      <c r="AP49" s="48">
        <v>0.13</v>
      </c>
      <c r="AQ49" s="70"/>
    </row>
    <row r="50" spans="1:43" s="6" customFormat="1" ht="42" customHeight="1" x14ac:dyDescent="0.2">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69"/>
    </row>
    <row r="51" spans="1:43" s="9" customFormat="1" ht="21" customHeight="1" x14ac:dyDescent="0.2">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c r="AL51" s="44">
        <f>+'Income Statement IFRS'!AL51</f>
        <v>10123</v>
      </c>
      <c r="AM51" s="9">
        <f>AL51</f>
        <v>10123</v>
      </c>
      <c r="AO51" s="44">
        <f>+'Income Statement IFRS'!AO51</f>
        <v>10158</v>
      </c>
      <c r="AP51" s="44">
        <f>+'Income Statement IFRS'!AP51</f>
        <v>10245</v>
      </c>
    </row>
    <row r="52" spans="1:43" s="9" customFormat="1" ht="21" customHeight="1" x14ac:dyDescent="0.2">
      <c r="A52" s="56" t="s">
        <v>135</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c r="AL52" s="44">
        <f>+'Income Statement IFRS'!AL52</f>
        <v>13751</v>
      </c>
      <c r="AM52" s="9">
        <f>+AI52+AJ52+AK52+AL52</f>
        <v>52987</v>
      </c>
      <c r="AO52" s="44">
        <f>+'Income Statement IFRS'!AO52</f>
        <v>13511</v>
      </c>
      <c r="AP52" s="44">
        <f>+'Income Statement IFRS'!AP52</f>
        <v>13403</v>
      </c>
    </row>
    <row r="53" spans="1:43" s="6" customFormat="1" x14ac:dyDescent="0.2">
      <c r="B53" s="13"/>
      <c r="C53" s="13"/>
      <c r="D53" s="13"/>
      <c r="E53" s="13"/>
      <c r="F53" s="13"/>
      <c r="G53" s="13"/>
      <c r="H53" s="13"/>
      <c r="I53" s="13"/>
      <c r="J53" s="13"/>
      <c r="K53" s="13"/>
      <c r="L53" s="13"/>
      <c r="M53" s="13"/>
      <c r="N53" s="13"/>
      <c r="O53" s="34"/>
      <c r="U53" s="34"/>
      <c r="AA53" s="34"/>
      <c r="AG53" s="34"/>
      <c r="AM53" s="34"/>
      <c r="AO53" s="34"/>
      <c r="AP53" s="34"/>
    </row>
    <row r="54" spans="1:43" s="6" customFormat="1" x14ac:dyDescent="0.2">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row>
    <row r="55" spans="1:43" s="6" customFormat="1" ht="12.75" customHeight="1" x14ac:dyDescent="0.2">
      <c r="A55" s="57" t="s">
        <v>136</v>
      </c>
      <c r="B55" s="13"/>
      <c r="C55" s="13"/>
      <c r="D55" s="13"/>
      <c r="E55" s="13"/>
      <c r="F55" s="13"/>
      <c r="G55" s="13"/>
      <c r="H55" s="13"/>
      <c r="I55" s="13"/>
      <c r="J55" s="13"/>
      <c r="K55" s="13"/>
      <c r="L55" s="13"/>
      <c r="M55" s="13"/>
      <c r="O55" s="34"/>
      <c r="U55" s="34"/>
      <c r="AA55" s="34"/>
      <c r="AG55" s="34"/>
      <c r="AM55" s="34"/>
      <c r="AO55" s="34"/>
      <c r="AP55" s="34"/>
    </row>
    <row r="56" spans="1:43" s="6" customFormat="1" ht="88.5" customHeight="1" x14ac:dyDescent="0.2">
      <c r="A56" s="73" t="s">
        <v>137</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row>
    <row r="57" spans="1:43" s="6" customFormat="1" ht="88.5" customHeight="1" x14ac:dyDescent="0.2">
      <c r="A57" s="74" t="s">
        <v>132</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row>
  </sheetData>
  <mergeCells count="2">
    <mergeCell ref="A56:AC56"/>
    <mergeCell ref="A57:AC57"/>
  </mergeCells>
  <phoneticPr fontId="0" type="noConversion"/>
  <printOptions horizontalCentered="1"/>
  <pageMargins left="0.25" right="0.18" top="0.3" bottom="0.36" header="0.23" footer="0.35"/>
  <pageSetup paperSize="9" scale="54" orientation="landscape" r:id="rId1"/>
  <headerFooter alignWithMargins="0"/>
  <ignoredErrors>
    <ignoredError sqref="I8:AG36 AM8 AM10 AM3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 customWidth="1"/>
    <col min="40" max="40" width="3.85546875" customWidth="1"/>
  </cols>
  <sheetData>
    <row r="1" spans="1:42" ht="20.25" x14ac:dyDescent="0.3">
      <c r="A1" s="1" t="s">
        <v>93</v>
      </c>
      <c r="B1" s="1"/>
    </row>
    <row r="2" spans="1:42" ht="12.75" customHeight="1" x14ac:dyDescent="0.2">
      <c r="A2" s="2"/>
      <c r="B2" s="2"/>
    </row>
    <row r="3" spans="1:42" ht="12.75" customHeight="1" x14ac:dyDescent="0.2">
      <c r="A3" s="2" t="s">
        <v>43</v>
      </c>
      <c r="B3" s="2"/>
    </row>
    <row r="4" spans="1:42" x14ac:dyDescent="0.2">
      <c r="A4" s="2"/>
      <c r="B4" s="2"/>
    </row>
    <row r="5" spans="1:42" x14ac:dyDescent="0.2">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row>
    <row r="6" spans="1:42" s="5" customFormat="1" ht="21" customHeight="1" x14ac:dyDescent="0.2">
      <c r="A6" s="5" t="s">
        <v>49</v>
      </c>
    </row>
    <row r="7" spans="1:42" s="8" customFormat="1" ht="12.75" customHeight="1" x14ac:dyDescent="0.2">
      <c r="A7" s="19" t="s">
        <v>52</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c r="AL7" s="24">
        <f>+'Income Statement IFRS'!AL10</f>
        <v>563.5</v>
      </c>
      <c r="AM7" s="24">
        <f>+'Income Statement IFRS'!AM10</f>
        <v>2028.3</v>
      </c>
      <c r="AO7" s="24">
        <f>+'Income Statement IFRS'!AO10</f>
        <v>485.29999999999995</v>
      </c>
      <c r="AP7" s="24">
        <f>+'Income Statement IFRS'!AP10</f>
        <v>522</v>
      </c>
    </row>
    <row r="8" spans="1:42" s="6" customFormat="1" ht="12.75" customHeight="1" x14ac:dyDescent="0.2">
      <c r="A8" s="16" t="s">
        <v>50</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c r="AL8" s="22">
        <v>4.7</v>
      </c>
      <c r="AM8" s="24">
        <f>+SUM(AI8:AL8)</f>
        <v>10.199999999999999</v>
      </c>
      <c r="AO8" s="22">
        <v>3.5</v>
      </c>
      <c r="AP8" s="22">
        <f>AP9-AP7</f>
        <v>-0.10000000000002274</v>
      </c>
    </row>
    <row r="9" spans="1:42" s="6" customFormat="1" ht="12.75" customHeight="1" x14ac:dyDescent="0.2">
      <c r="A9" s="16" t="s">
        <v>90</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c r="AL9" s="24">
        <f>+AL8+AL7</f>
        <v>568.20000000000005</v>
      </c>
      <c r="AM9" s="24">
        <f>+AM8+AM7</f>
        <v>2038.5</v>
      </c>
      <c r="AO9" s="24">
        <f>+AO8+AO7</f>
        <v>488.79999999999995</v>
      </c>
      <c r="AP9" s="24">
        <f>'Income Statement non-IFRS'!AP10</f>
        <v>521.9</v>
      </c>
    </row>
    <row r="10" spans="1:42" s="8" customFormat="1" ht="21" customHeight="1" x14ac:dyDescent="0.2">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c r="AL10" s="24"/>
      <c r="AM10" s="24"/>
      <c r="AO10" s="24"/>
      <c r="AP10" s="24"/>
    </row>
    <row r="11" spans="1:42" s="6" customFormat="1" ht="12.75" customHeight="1" x14ac:dyDescent="0.2">
      <c r="A11" s="16" t="s">
        <v>53</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c r="AL11" s="24">
        <f>+'Income Statement IFRS'!AL18</f>
        <v>156.99999999999997</v>
      </c>
      <c r="AM11" s="24">
        <f>+'Income Statement IFRS'!AM18</f>
        <v>500.99999999999994</v>
      </c>
      <c r="AO11" s="24">
        <f>+'Income Statement IFRS'!AO18</f>
        <v>103.89999999999996</v>
      </c>
      <c r="AP11" s="24">
        <f>+'Income Statement IFRS'!AP18</f>
        <v>119.8</v>
      </c>
    </row>
    <row r="12" spans="1:42" s="5" customFormat="1" ht="12.75" customHeight="1" x14ac:dyDescent="0.2">
      <c r="A12" s="16" t="s">
        <v>50</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c r="AL12" s="24">
        <f>+AL8</f>
        <v>4.7</v>
      </c>
      <c r="AM12" s="24">
        <f>+AM8</f>
        <v>10.199999999999999</v>
      </c>
      <c r="AO12" s="24">
        <f>AO8</f>
        <v>3.5</v>
      </c>
      <c r="AP12" s="24">
        <f>AP8</f>
        <v>-0.10000000000002274</v>
      </c>
    </row>
    <row r="13" spans="1:42" s="5" customFormat="1" ht="12.75" customHeight="1" x14ac:dyDescent="0.2">
      <c r="A13" s="16" t="s">
        <v>71</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c r="AL13" s="24">
        <f>-'Income Statement IFRS'!AL16</f>
        <v>25</v>
      </c>
      <c r="AM13" s="24">
        <f>-'Income Statement IFRS'!AM16</f>
        <v>93.699999999999989</v>
      </c>
      <c r="AO13" s="24">
        <f>-'Income Statement IFRS'!AO16</f>
        <v>24.3</v>
      </c>
      <c r="AP13" s="24">
        <f>-'Income Statement IFRS'!AP16</f>
        <v>24.5</v>
      </c>
    </row>
    <row r="14" spans="1:42" s="16" customFormat="1" ht="12.75" customHeight="1" x14ac:dyDescent="0.2">
      <c r="A14" s="16" t="s">
        <v>51</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c r="AL14" s="22">
        <v>8.3000000000000007</v>
      </c>
      <c r="AM14" s="24">
        <f>+SUM(AI14:AL14)</f>
        <v>36.799999999999997</v>
      </c>
      <c r="AO14" s="22">
        <v>9</v>
      </c>
      <c r="AP14" s="22">
        <v>9.3000000000000007</v>
      </c>
    </row>
    <row r="15" spans="1:42" s="16" customFormat="1" ht="12.75" customHeight="1" x14ac:dyDescent="0.2">
      <c r="A15" s="51" t="s">
        <v>86</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c r="AL15" s="22">
        <v>2.4</v>
      </c>
      <c r="AM15" s="24">
        <f>+SUM(AI15:AL15)</f>
        <v>2.6</v>
      </c>
      <c r="AO15" s="22">
        <v>1</v>
      </c>
      <c r="AP15" s="22">
        <v>3.2</v>
      </c>
    </row>
    <row r="16" spans="1:42" s="10" customFormat="1" ht="12.75" customHeight="1" x14ac:dyDescent="0.2">
      <c r="A16" s="16" t="s">
        <v>91</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c r="AL16" s="24">
        <f>SUM(AL11:AL15)</f>
        <v>197.39999999999998</v>
      </c>
      <c r="AM16" s="24">
        <f>SUM(AM11:AM15)</f>
        <v>644.29999999999984</v>
      </c>
      <c r="AO16" s="24">
        <f>SUM(AO11:AO15)</f>
        <v>141.69999999999996</v>
      </c>
      <c r="AP16" s="24">
        <f>SUM(AP11:AP15)</f>
        <v>156.69999999999999</v>
      </c>
    </row>
    <row r="17" spans="1:42" s="6" customFormat="1" ht="21" customHeight="1" x14ac:dyDescent="0.2">
      <c r="A17" s="5" t="s">
        <v>81</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c r="AL17" s="24"/>
      <c r="AM17" s="24"/>
      <c r="AO17" s="24"/>
      <c r="AP17" s="24"/>
    </row>
    <row r="18" spans="1:42" s="5" customFormat="1" ht="12.75" customHeight="1" x14ac:dyDescent="0.2">
      <c r="A18" s="16" t="s">
        <v>54</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c r="AL18" s="24">
        <f>+'Income Statement IFRS'!AL23</f>
        <v>95.799999999999983</v>
      </c>
      <c r="AM18" s="24">
        <f>+'Income Statement IFRS'!AM23</f>
        <v>334.79999999999995</v>
      </c>
      <c r="AO18" s="24">
        <f>+'Income Statement IFRS'!AO23</f>
        <v>73.69999999999996</v>
      </c>
      <c r="AP18" s="24">
        <f>+'Income Statement IFRS'!AP23</f>
        <v>81</v>
      </c>
    </row>
    <row r="19" spans="1:42" ht="12.75" customHeight="1" x14ac:dyDescent="0.2">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c r="AL19" s="24">
        <f>+AL8</f>
        <v>4.7</v>
      </c>
      <c r="AM19" s="24">
        <f>+AM8</f>
        <v>10.199999999999999</v>
      </c>
      <c r="AO19" s="24">
        <f>AO8</f>
        <v>3.5</v>
      </c>
      <c r="AP19" s="24">
        <f>AP8</f>
        <v>-0.10000000000002274</v>
      </c>
    </row>
    <row r="20" spans="1:42" ht="12.75" customHeight="1" x14ac:dyDescent="0.2">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AM20" si="12">+AK13</f>
        <v>25.4</v>
      </c>
      <c r="AL20" s="24">
        <f t="shared" si="12"/>
        <v>25</v>
      </c>
      <c r="AM20" s="24">
        <f t="shared" si="12"/>
        <v>93.699999999999989</v>
      </c>
      <c r="AO20" s="24">
        <f t="shared" ref="AO20:AP20" si="13">+AO13</f>
        <v>24.3</v>
      </c>
      <c r="AP20" s="24">
        <f t="shared" si="13"/>
        <v>24.5</v>
      </c>
    </row>
    <row r="21" spans="1:42" x14ac:dyDescent="0.2">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4">+S14</f>
        <v>5.6</v>
      </c>
      <c r="T21" s="24">
        <f t="shared" si="14"/>
        <v>6.1</v>
      </c>
      <c r="U21" s="24">
        <f t="shared" si="14"/>
        <v>24.5</v>
      </c>
      <c r="W21" s="24">
        <f t="shared" ref="W21:X21" si="15">+W14</f>
        <v>4.8</v>
      </c>
      <c r="X21" s="24">
        <f t="shared" si="15"/>
        <v>6.9</v>
      </c>
      <c r="Y21" s="24">
        <f t="shared" ref="Y21:AA21" si="16">+Y14</f>
        <v>5.3</v>
      </c>
      <c r="Z21" s="24">
        <f t="shared" si="16"/>
        <v>3.9</v>
      </c>
      <c r="AA21" s="24">
        <f t="shared" si="16"/>
        <v>20.9</v>
      </c>
      <c r="AC21" s="24">
        <f t="shared" ref="AC21:AD21" si="17">+AC14</f>
        <v>3.8</v>
      </c>
      <c r="AD21" s="24">
        <f t="shared" si="17"/>
        <v>4</v>
      </c>
      <c r="AE21" s="24">
        <f t="shared" ref="AE21:AG21" si="18">+AE14</f>
        <v>6.9</v>
      </c>
      <c r="AF21" s="24">
        <f t="shared" si="18"/>
        <v>6</v>
      </c>
      <c r="AG21" s="24">
        <f t="shared" si="18"/>
        <v>20.7</v>
      </c>
      <c r="AI21" s="24">
        <f t="shared" ref="AI21:AJ21" si="19">+AI14</f>
        <v>5.5</v>
      </c>
      <c r="AJ21" s="24">
        <f t="shared" si="19"/>
        <v>5</v>
      </c>
      <c r="AK21" s="24">
        <f t="shared" ref="AK21:AM21" si="20">+AK14</f>
        <v>18</v>
      </c>
      <c r="AL21" s="24">
        <f t="shared" si="20"/>
        <v>8.3000000000000007</v>
      </c>
      <c r="AM21" s="24">
        <f t="shared" si="20"/>
        <v>36.799999999999997</v>
      </c>
      <c r="AO21" s="24">
        <f t="shared" ref="AO21:AP21" si="21">+AO14</f>
        <v>9</v>
      </c>
      <c r="AP21" s="24">
        <f t="shared" si="21"/>
        <v>9.3000000000000007</v>
      </c>
    </row>
    <row r="22" spans="1:42" x14ac:dyDescent="0.2">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2">+S15</f>
        <v>2.5</v>
      </c>
      <c r="T22" s="24">
        <f t="shared" si="22"/>
        <v>3.4</v>
      </c>
      <c r="U22" s="24">
        <f t="shared" si="22"/>
        <v>15.1</v>
      </c>
      <c r="W22" s="24">
        <f t="shared" ref="W22:X22" si="23">+W15</f>
        <v>5</v>
      </c>
      <c r="X22" s="24">
        <f t="shared" si="23"/>
        <v>6.6</v>
      </c>
      <c r="Y22" s="24">
        <f t="shared" ref="Y22:AA22" si="24">+Y15</f>
        <v>7.3</v>
      </c>
      <c r="Z22" s="24">
        <f t="shared" si="24"/>
        <v>1.9</v>
      </c>
      <c r="AA22" s="24">
        <f t="shared" si="24"/>
        <v>20.799999999999997</v>
      </c>
      <c r="AC22" s="24">
        <f t="shared" ref="AC22:AD22" si="25">+AC15</f>
        <v>-0.2</v>
      </c>
      <c r="AD22" s="24">
        <f t="shared" si="25"/>
        <v>2.5</v>
      </c>
      <c r="AE22" s="24">
        <f t="shared" ref="AE22:AG22" si="26">+AE15</f>
        <v>2.5</v>
      </c>
      <c r="AF22" s="24">
        <f t="shared" si="26"/>
        <v>5.0999999999999996</v>
      </c>
      <c r="AG22" s="24">
        <f t="shared" si="26"/>
        <v>9.8999999999999986</v>
      </c>
      <c r="AI22" s="24">
        <f t="shared" ref="AI22:AJ22" si="27">+AI15</f>
        <v>2.2000000000000002</v>
      </c>
      <c r="AJ22" s="24">
        <f t="shared" si="27"/>
        <v>-6.3</v>
      </c>
      <c r="AK22" s="24">
        <f t="shared" ref="AK22:AM22" si="28">+AK15</f>
        <v>4.3</v>
      </c>
      <c r="AL22" s="24">
        <f t="shared" si="28"/>
        <v>2.4</v>
      </c>
      <c r="AM22" s="24">
        <f t="shared" si="28"/>
        <v>2.6</v>
      </c>
      <c r="AO22" s="24">
        <f t="shared" ref="AO22:AP22" si="29">+AO15</f>
        <v>1</v>
      </c>
      <c r="AP22" s="24">
        <f t="shared" si="29"/>
        <v>3.2</v>
      </c>
    </row>
    <row r="23" spans="1:42" x14ac:dyDescent="0.2">
      <c r="A23" s="54" t="s">
        <v>111</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c r="AL23" s="22">
        <v>0.1</v>
      </c>
      <c r="AM23" s="24">
        <f>+SUM(AI23:AL23)</f>
        <v>-7.4</v>
      </c>
      <c r="AO23" s="22">
        <v>-0.6</v>
      </c>
      <c r="AP23" s="22">
        <f>'Income Statement non-IFRS'!AP20-'Income Statement IFRS'!AP20</f>
        <v>-9.9999999999999645E-2</v>
      </c>
    </row>
    <row r="24" spans="1:42" x14ac:dyDescent="0.2">
      <c r="A24" s="54" t="s">
        <v>101</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c r="AL24" s="22">
        <v>-7.9</v>
      </c>
      <c r="AM24" s="24">
        <f>+SUM(AI24:AL24)</f>
        <v>-46.199999999999996</v>
      </c>
      <c r="AO24" s="22">
        <v>-12.3</v>
      </c>
      <c r="AP24" s="22">
        <f>'Income Statement non-IFRS'!AP21-'Income Statement IFRS'!AP21</f>
        <v>-11.799999999999997</v>
      </c>
    </row>
    <row r="25" spans="1:42" x14ac:dyDescent="0.2">
      <c r="A25" t="s">
        <v>92</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c r="AL25" s="24">
        <f>SUM(AL18:AL24)</f>
        <v>128.39999999999998</v>
      </c>
      <c r="AM25" s="24">
        <f>SUM(AM18:AM24)</f>
        <v>424.5</v>
      </c>
      <c r="AO25" s="24">
        <f>SUM(AO18:AO24)</f>
        <v>98.599999999999966</v>
      </c>
      <c r="AP25" s="24">
        <f>SUM(AP18:AP24)</f>
        <v>105.99999999999999</v>
      </c>
    </row>
    <row r="29" spans="1:42" x14ac:dyDescent="0.2">
      <c r="N29" s="31"/>
    </row>
  </sheetData>
  <phoneticPr fontId="0" type="noConversion"/>
  <printOptions horizontalCentered="1"/>
  <pageMargins left="0.25" right="0.18" top="1" bottom="1" header="0.5" footer="0.5"/>
  <pageSetup paperSize="9"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P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2.85546875" customWidth="1"/>
    <col min="40" max="40" width="2.85546875" customWidth="1"/>
  </cols>
  <sheetData>
    <row r="1" spans="1:42" ht="20.25" x14ac:dyDescent="0.3">
      <c r="A1" s="1" t="s">
        <v>40</v>
      </c>
      <c r="B1" s="1"/>
    </row>
    <row r="2" spans="1:42" ht="12.75" customHeight="1" x14ac:dyDescent="0.2">
      <c r="A2" s="2"/>
      <c r="B2" s="2"/>
    </row>
    <row r="3" spans="1:42" ht="12.75" customHeight="1" x14ac:dyDescent="0.2">
      <c r="A3" s="2" t="s">
        <v>43</v>
      </c>
      <c r="B3" s="2"/>
    </row>
    <row r="4" spans="1:42" x14ac:dyDescent="0.2">
      <c r="A4" s="2"/>
      <c r="B4" s="2"/>
    </row>
    <row r="5" spans="1:42" x14ac:dyDescent="0.2">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row>
    <row r="6" spans="1:42" s="5" customFormat="1" ht="21" customHeight="1" x14ac:dyDescent="0.2">
      <c r="A6" s="5" t="s">
        <v>25</v>
      </c>
    </row>
    <row r="7" spans="1:42" s="8" customFormat="1" ht="18" customHeight="1" x14ac:dyDescent="0.2">
      <c r="A7" s="8" t="s">
        <v>80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c r="AL7" s="20">
        <v>1159.3</v>
      </c>
      <c r="AM7" s="28">
        <f>+AL7</f>
        <v>1159.3</v>
      </c>
      <c r="AO7" s="20">
        <v>1393.9</v>
      </c>
      <c r="AP7" s="20">
        <v>1778.7</v>
      </c>
    </row>
    <row r="8" spans="1:42" s="8" customFormat="1" ht="12.75" customHeight="1" x14ac:dyDescent="0.2">
      <c r="A8" s="8" t="s">
        <v>79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c r="AL8" s="20">
        <v>159.80000000000001</v>
      </c>
      <c r="AM8" s="28">
        <f>+AL8</f>
        <v>159.80000000000001</v>
      </c>
      <c r="AO8" s="20">
        <v>132.69999999999999</v>
      </c>
      <c r="AP8" s="20">
        <v>171.5</v>
      </c>
    </row>
    <row r="9" spans="1:42" s="6" customFormat="1" ht="12.75" customHeight="1" x14ac:dyDescent="0.2">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c r="AL9" s="20">
        <v>457.8</v>
      </c>
      <c r="AM9" s="28">
        <f>+AL9</f>
        <v>457.8</v>
      </c>
      <c r="AO9" s="20">
        <v>428.6</v>
      </c>
      <c r="AP9" s="20">
        <v>400.2</v>
      </c>
    </row>
    <row r="10" spans="1:42" s="6" customFormat="1" x14ac:dyDescent="0.2">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c r="AL10" s="20">
        <v>154.5</v>
      </c>
      <c r="AM10" s="28">
        <f>+AL10</f>
        <v>154.5</v>
      </c>
      <c r="AO10" s="20">
        <v>155.1</v>
      </c>
      <c r="AP10" s="20">
        <v>147.69999999999999</v>
      </c>
    </row>
    <row r="11" spans="1:42" s="5" customFormat="1" x14ac:dyDescent="0.2">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c r="AL11" s="25">
        <f>SUM(AL7:AL10)</f>
        <v>1931.3999999999999</v>
      </c>
      <c r="AM11" s="25">
        <f>SUM(AM7:AM10)</f>
        <v>1931.3999999999999</v>
      </c>
      <c r="AO11" s="25">
        <f>SUM(AO7:AO10)</f>
        <v>2110.3000000000002</v>
      </c>
      <c r="AP11" s="25">
        <f>SUM(AP7:AP10)</f>
        <v>2498.1</v>
      </c>
    </row>
    <row r="12" spans="1:42" s="8" customFormat="1" ht="18" customHeight="1" x14ac:dyDescent="0.2">
      <c r="A12" s="53" t="s">
        <v>97</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c r="AL12" s="20">
        <v>107.8</v>
      </c>
      <c r="AM12" s="28">
        <f>+AL12</f>
        <v>107.8</v>
      </c>
      <c r="AO12" s="20">
        <v>109</v>
      </c>
      <c r="AP12" s="20">
        <v>103.8</v>
      </c>
    </row>
    <row r="13" spans="1:42" s="6" customFormat="1" x14ac:dyDescent="0.2">
      <c r="A13" s="6" t="s">
        <v>72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c r="AL13" s="20">
        <v>1459.5</v>
      </c>
      <c r="AM13" s="28">
        <f>+AL13</f>
        <v>1459.5</v>
      </c>
      <c r="AO13" s="20">
        <v>1448</v>
      </c>
      <c r="AP13" s="20">
        <v>1428.3</v>
      </c>
    </row>
    <row r="14" spans="1:42" s="6" customFormat="1" x14ac:dyDescent="0.2">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c r="AL14" s="20">
        <v>113.7</v>
      </c>
      <c r="AM14" s="28">
        <f>+AL14</f>
        <v>113.7</v>
      </c>
      <c r="AO14" s="20">
        <v>149.30000000000001</v>
      </c>
      <c r="AP14" s="20">
        <v>146</v>
      </c>
    </row>
    <row r="15" spans="1:42" s="5" customFormat="1" ht="20.100000000000001" customHeight="1" thickBot="1" x14ac:dyDescent="0.25">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c r="AL15" s="55">
        <f>SUM(AL11:AL14)</f>
        <v>3612.3999999999996</v>
      </c>
      <c r="AM15" s="55">
        <f>SUM(AM11:AM14)</f>
        <v>3612.3999999999996</v>
      </c>
      <c r="AO15" s="55">
        <f>SUM(AO11:AO14)</f>
        <v>3816.6000000000004</v>
      </c>
      <c r="AP15" s="55">
        <f>SUM(AP11:AP14)</f>
        <v>4176.2</v>
      </c>
    </row>
    <row r="16" spans="1:42" s="5" customFormat="1" ht="42" customHeight="1" thickTop="1" x14ac:dyDescent="0.2">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c r="AL16" s="25"/>
      <c r="AM16" s="25"/>
      <c r="AO16" s="25"/>
      <c r="AP16" s="25"/>
    </row>
    <row r="17" spans="1:42" s="16" customFormat="1" ht="18" customHeight="1" x14ac:dyDescent="0.2">
      <c r="A17" s="16" t="s">
        <v>85</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c r="AL17" s="22">
        <v>90.8</v>
      </c>
      <c r="AM17" s="28">
        <f>+AL17</f>
        <v>90.8</v>
      </c>
      <c r="AO17" s="22">
        <v>83.5</v>
      </c>
      <c r="AP17" s="22">
        <v>90.3</v>
      </c>
    </row>
    <row r="18" spans="1:42" s="5" customFormat="1" ht="12.75" customHeight="1" x14ac:dyDescent="0.2">
      <c r="A18" s="16" t="s">
        <v>73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c r="AL18" s="22">
        <v>484.7</v>
      </c>
      <c r="AM18" s="28">
        <f>+AL18</f>
        <v>484.7</v>
      </c>
      <c r="AO18" s="22">
        <v>559.1</v>
      </c>
      <c r="AP18" s="22">
        <v>568.1</v>
      </c>
    </row>
    <row r="19" spans="1:42" s="5" customFormat="1" ht="12.75" customHeight="1" x14ac:dyDescent="0.2">
      <c r="A19" s="52" t="s">
        <v>123</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c r="AL19" s="22">
        <v>25.5</v>
      </c>
      <c r="AM19" s="28">
        <f>+AL19</f>
        <v>25.5</v>
      </c>
      <c r="AO19" s="22">
        <v>24</v>
      </c>
      <c r="AP19" s="22">
        <v>22.4</v>
      </c>
    </row>
    <row r="20" spans="1:42" s="5" customFormat="1" ht="12.75" customHeight="1" x14ac:dyDescent="0.2">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c r="AL20" s="66">
        <v>327.5</v>
      </c>
      <c r="AM20" s="68">
        <f>+AL20</f>
        <v>327.5</v>
      </c>
      <c r="AN20" s="65"/>
      <c r="AO20" s="66">
        <v>313</v>
      </c>
      <c r="AP20" s="66">
        <v>293.8</v>
      </c>
    </row>
    <row r="21" spans="1:42" s="6" customFormat="1" ht="12.75" customHeight="1" x14ac:dyDescent="0.2">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c r="AL21" s="23">
        <f>SUM(AL17:AL20)</f>
        <v>928.5</v>
      </c>
      <c r="AM21" s="23">
        <f>SUM(AM17:AM20)</f>
        <v>928.5</v>
      </c>
      <c r="AO21" s="23">
        <f>SUM(AO17:AO20)</f>
        <v>979.6</v>
      </c>
      <c r="AP21" s="23">
        <f>SUM(AP17:AP20)</f>
        <v>974.59999999999991</v>
      </c>
    </row>
    <row r="22" spans="1:42" s="10" customFormat="1" ht="18" customHeight="1" x14ac:dyDescent="0.2">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c r="AL22" s="22">
        <v>38.299999999999997</v>
      </c>
      <c r="AM22" s="28">
        <f>+AL22</f>
        <v>38.299999999999997</v>
      </c>
      <c r="AO22" s="22">
        <v>36</v>
      </c>
      <c r="AP22" s="22">
        <v>372.4</v>
      </c>
    </row>
    <row r="23" spans="1:42" s="10" customFormat="1" ht="12.75" customHeight="1" x14ac:dyDescent="0.2">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c r="AL23" s="22">
        <v>292.5</v>
      </c>
      <c r="AM23" s="28">
        <f>+AL23</f>
        <v>292.5</v>
      </c>
      <c r="AO23" s="22">
        <v>309.8</v>
      </c>
      <c r="AP23" s="22">
        <v>305.10000000000002</v>
      </c>
    </row>
    <row r="24" spans="1:42" s="6" customFormat="1" ht="12.75" customHeight="1" x14ac:dyDescent="0.2">
      <c r="A24" s="6" t="s">
        <v>113</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c r="AL24" s="21">
        <v>2353.1</v>
      </c>
      <c r="AM24" s="28">
        <f>+AL24</f>
        <v>2353.1</v>
      </c>
      <c r="AO24" s="20">
        <f>2472.3+18.9</f>
        <v>2491.2000000000003</v>
      </c>
      <c r="AP24" s="20">
        <v>2524.1</v>
      </c>
    </row>
    <row r="25" spans="1:42" s="5" customFormat="1" ht="20.100000000000001" customHeight="1" thickBot="1" x14ac:dyDescent="0.25">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c r="AL25" s="55">
        <f>SUM(AL21:AL24)</f>
        <v>3612.3999999999996</v>
      </c>
      <c r="AM25" s="55">
        <f>SUM(AM21:AM24)</f>
        <v>3612.3999999999996</v>
      </c>
      <c r="AO25" s="55">
        <f>SUM(AO21:AO24)</f>
        <v>3816.6000000000004</v>
      </c>
      <c r="AP25" s="55">
        <f>SUM(AP21:AP24)</f>
        <v>4176.2</v>
      </c>
    </row>
    <row r="26" spans="1:42" ht="13.5" thickTop="1" x14ac:dyDescent="0.2">
      <c r="B26" s="24"/>
    </row>
    <row r="27" spans="1:42" x14ac:dyDescent="0.2">
      <c r="A27" s="73" t="s">
        <v>131</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row>
    <row r="28" spans="1:42" x14ac:dyDescent="0.2">
      <c r="B28" s="24"/>
    </row>
  </sheetData>
  <mergeCells count="1">
    <mergeCell ref="A27:AC27"/>
  </mergeCells>
  <phoneticPr fontId="0" type="noConversion"/>
  <printOptions horizontalCentered="1"/>
  <pageMargins left="0.25" right="0.18" top="1" bottom="1" header="0.5" footer="0.5"/>
  <pageSetup paperSize="9" scale="83" orientation="landscape" r:id="rId1"/>
  <headerFooter alignWithMargins="0"/>
  <ignoredErrors>
    <ignoredError sqref="I21:V21 AA21 I11:AA11 AG11:AG21 AM21 AM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P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28515625" customWidth="1"/>
    <col min="40" max="40" width="3.28515625" customWidth="1"/>
  </cols>
  <sheetData>
    <row r="1" spans="1:42" ht="20.25" x14ac:dyDescent="0.3">
      <c r="A1" s="1" t="s">
        <v>42</v>
      </c>
      <c r="B1" s="1"/>
    </row>
    <row r="2" spans="1:42" ht="12.75" customHeight="1" x14ac:dyDescent="0.2">
      <c r="A2" s="2"/>
      <c r="B2" s="2"/>
    </row>
    <row r="3" spans="1:42" ht="12.75" customHeight="1" x14ac:dyDescent="0.2">
      <c r="A3" s="2" t="s">
        <v>43</v>
      </c>
      <c r="B3" s="2"/>
    </row>
    <row r="4" spans="1:42" x14ac:dyDescent="0.2">
      <c r="A4" s="2"/>
      <c r="B4" s="2"/>
    </row>
    <row r="5" spans="1:42" x14ac:dyDescent="0.2">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row>
    <row r="6" spans="1:42" s="5" customFormat="1" ht="21" customHeight="1" x14ac:dyDescent="0.2">
      <c r="A6" s="16" t="s">
        <v>82</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c r="AL6" s="24">
        <f>+'Income Statement IFRS'!AL23</f>
        <v>95.799999999999983</v>
      </c>
      <c r="AM6" s="24">
        <f t="shared" ref="AM6:AM12" si="5">+SUM(AI6:AL6)</f>
        <v>334.79999999999995</v>
      </c>
      <c r="AO6" s="24">
        <v>73.69999999999996</v>
      </c>
      <c r="AP6" s="24">
        <v>80.999999999999986</v>
      </c>
    </row>
    <row r="7" spans="1:42" s="5" customFormat="1" ht="12.75" customHeight="1" x14ac:dyDescent="0.2">
      <c r="A7" s="52" t="s">
        <v>117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c r="AL7" s="24">
        <f>-'Income Statement IFRS'!AL22</f>
        <v>1.8</v>
      </c>
      <c r="AM7" s="24">
        <f t="shared" si="5"/>
        <v>4</v>
      </c>
      <c r="AO7" s="24">
        <v>0.9</v>
      </c>
      <c r="AP7" s="24">
        <v>0.79999999999999993</v>
      </c>
    </row>
    <row r="8" spans="1:42" s="5" customFormat="1" ht="12.75" customHeight="1" x14ac:dyDescent="0.2">
      <c r="A8" s="16" t="s">
        <v>83</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c r="AL8" s="24">
        <f>SUM(AL6:AL7)</f>
        <v>97.59999999999998</v>
      </c>
      <c r="AM8" s="24">
        <f t="shared" si="5"/>
        <v>338.8</v>
      </c>
      <c r="AO8" s="24">
        <f t="shared" ref="AO8:AP8" si="6">SUM(AO6:AO7)</f>
        <v>74.599999999999966</v>
      </c>
      <c r="AP8" s="24">
        <f t="shared" si="6"/>
        <v>81.799999999999983</v>
      </c>
    </row>
    <row r="9" spans="1:42" s="8" customFormat="1" ht="12.75" customHeight="1" x14ac:dyDescent="0.2">
      <c r="A9" s="53" t="s">
        <v>106</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c r="AL9" s="20">
        <v>7.8</v>
      </c>
      <c r="AM9" s="24">
        <f t="shared" si="5"/>
        <v>32.700000000000003</v>
      </c>
      <c r="AO9" s="20">
        <v>8</v>
      </c>
      <c r="AP9" s="20">
        <v>9.1000000000000014</v>
      </c>
    </row>
    <row r="10" spans="1:42" s="6" customFormat="1" ht="12.75" customHeight="1" x14ac:dyDescent="0.2">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c r="AL10" s="20">
        <v>26.6</v>
      </c>
      <c r="AM10" s="24">
        <f t="shared" si="5"/>
        <v>99.4</v>
      </c>
      <c r="AO10" s="20">
        <v>25.9</v>
      </c>
      <c r="AP10" s="20">
        <v>26.1</v>
      </c>
    </row>
    <row r="11" spans="1:42" s="6" customFormat="1" ht="12.75" customHeight="1" x14ac:dyDescent="0.2">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c r="AL11" s="20">
        <v>28.1</v>
      </c>
      <c r="AM11" s="24">
        <f t="shared" si="5"/>
        <v>30.5</v>
      </c>
      <c r="AO11" s="20">
        <v>-4.3</v>
      </c>
      <c r="AP11" s="20">
        <v>11.7</v>
      </c>
    </row>
    <row r="12" spans="1:42" s="5" customFormat="1" ht="12.75" customHeight="1" x14ac:dyDescent="0.2">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c r="AL12" s="22">
        <v>-63</v>
      </c>
      <c r="AM12" s="24">
        <f t="shared" si="5"/>
        <v>64.899999999999991</v>
      </c>
      <c r="AO12" s="22">
        <v>80.8</v>
      </c>
      <c r="AP12" s="22">
        <v>39.600000000000009</v>
      </c>
    </row>
    <row r="13" spans="1:42" s="8" customFormat="1" ht="12.75" customHeight="1" x14ac:dyDescent="0.2">
      <c r="A13" s="11" t="s">
        <v>67</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c r="AL13" s="23">
        <f>SUM(AL8:AL12)</f>
        <v>97.099999999999966</v>
      </c>
      <c r="AM13" s="23">
        <f>SUM(AM8:AM12)</f>
        <v>566.29999999999995</v>
      </c>
      <c r="AO13" s="23">
        <f>SUM(AO8:AO12)</f>
        <v>184.99999999999997</v>
      </c>
      <c r="AP13" s="23">
        <f>SUM(AP8:AP12)</f>
        <v>168.29999999999995</v>
      </c>
    </row>
    <row r="14" spans="1:42" s="6" customFormat="1" ht="21" customHeight="1" x14ac:dyDescent="0.2">
      <c r="A14" s="52" t="s">
        <v>118</v>
      </c>
      <c r="B14" s="75">
        <v>-372.6</v>
      </c>
      <c r="C14" s="75">
        <v>-286.7</v>
      </c>
      <c r="D14" s="58"/>
      <c r="E14" s="75">
        <v>-6.7</v>
      </c>
      <c r="F14" s="75">
        <v>-53.3</v>
      </c>
      <c r="G14" s="75">
        <v>-30.3</v>
      </c>
      <c r="H14" s="75">
        <v>-15.7</v>
      </c>
      <c r="I14" s="76">
        <f>+SUM(E14:H14)</f>
        <v>-106</v>
      </c>
      <c r="J14" s="58"/>
      <c r="K14" s="75">
        <v>-10.3</v>
      </c>
      <c r="L14" s="75">
        <v>-14.3</v>
      </c>
      <c r="M14" s="75">
        <v>-42</v>
      </c>
      <c r="N14" s="75">
        <v>-16</v>
      </c>
      <c r="O14" s="76">
        <f>+SUM(K14:N14)</f>
        <v>-82.6</v>
      </c>
      <c r="P14" s="59"/>
      <c r="Q14" s="75">
        <v>-6.4</v>
      </c>
      <c r="R14" s="75">
        <v>-10.4</v>
      </c>
      <c r="S14" s="75">
        <v>-1.6</v>
      </c>
      <c r="T14" s="75">
        <v>-4.3</v>
      </c>
      <c r="U14" s="76">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c r="AL14" s="60">
        <v>-7.9</v>
      </c>
      <c r="AM14" s="63">
        <f>+SUM(AI14:AL14)</f>
        <v>-40.700000000000003</v>
      </c>
      <c r="AN14" s="64"/>
      <c r="AO14" s="60">
        <v>-14</v>
      </c>
      <c r="AP14" s="60">
        <v>-9.1999999999999993</v>
      </c>
    </row>
    <row r="15" spans="1:42" s="6" customFormat="1" ht="12.75" customHeight="1" x14ac:dyDescent="0.2">
      <c r="A15" s="52" t="s">
        <v>109</v>
      </c>
      <c r="B15" s="75"/>
      <c r="C15" s="75"/>
      <c r="D15" s="58"/>
      <c r="E15" s="75"/>
      <c r="F15" s="75"/>
      <c r="G15" s="75"/>
      <c r="H15" s="75"/>
      <c r="I15" s="76"/>
      <c r="J15" s="58"/>
      <c r="K15" s="75"/>
      <c r="L15" s="75"/>
      <c r="M15" s="75"/>
      <c r="N15" s="75"/>
      <c r="O15" s="76"/>
      <c r="P15" s="59"/>
      <c r="Q15" s="75"/>
      <c r="R15" s="75"/>
      <c r="S15" s="75"/>
      <c r="T15" s="75"/>
      <c r="U15" s="76"/>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c r="AL15" s="60">
        <v>-18</v>
      </c>
      <c r="AM15" s="62">
        <f>+SUM(AI15:AL15)</f>
        <v>-281.5</v>
      </c>
      <c r="AO15" s="60">
        <v>0</v>
      </c>
      <c r="AP15" s="60">
        <v>-26.4</v>
      </c>
    </row>
    <row r="16" spans="1:42" s="5" customFormat="1" ht="12.75" customHeight="1" x14ac:dyDescent="0.2">
      <c r="A16" s="52" t="s">
        <v>96</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c r="AL16" s="22">
        <v>0.1</v>
      </c>
      <c r="AM16" s="24">
        <f>+SUM(AI16:AL16)</f>
        <v>0.6</v>
      </c>
      <c r="AO16" s="22">
        <v>0.2</v>
      </c>
      <c r="AP16" s="22">
        <v>0.2</v>
      </c>
    </row>
    <row r="17" spans="1:42" s="5" customFormat="1" ht="12.75" customHeight="1" x14ac:dyDescent="0.2">
      <c r="A17" s="52" t="s">
        <v>103</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c r="AL17" s="22">
        <v>21.6</v>
      </c>
      <c r="AM17" s="24">
        <f>+SUM(AI17:AL17)</f>
        <v>107.9</v>
      </c>
      <c r="AO17" s="22">
        <v>28.3</v>
      </c>
      <c r="AP17" s="22">
        <v>-40.6</v>
      </c>
    </row>
    <row r="18" spans="1:42" s="5" customFormat="1" ht="12.75" customHeight="1" x14ac:dyDescent="0.2">
      <c r="A18" s="52" t="s">
        <v>127</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c r="AL18" s="22">
        <v>0.1</v>
      </c>
      <c r="AM18" s="24">
        <f>+SUM(AI18:AL18)</f>
        <v>-5.1000000000000005</v>
      </c>
      <c r="AO18" s="22">
        <v>-0.10000000000000003</v>
      </c>
      <c r="AP18" s="22">
        <v>1.8</v>
      </c>
    </row>
    <row r="19" spans="1:42" s="16" customFormat="1" ht="12.75" customHeight="1" x14ac:dyDescent="0.2">
      <c r="A19" s="5" t="s">
        <v>68</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c r="AL19" s="23">
        <f>SUM(AL14:AL18)</f>
        <v>-4.0999999999999961</v>
      </c>
      <c r="AM19" s="23">
        <f>SUM(AM14:AM18)</f>
        <v>-218.79999999999995</v>
      </c>
      <c r="AO19" s="23">
        <f>SUM(AO14:AO18)</f>
        <v>14.4</v>
      </c>
      <c r="AP19" s="23">
        <f>SUM(AP14:AP18)</f>
        <v>-74.2</v>
      </c>
    </row>
    <row r="20" spans="1:42" s="5" customFormat="1" ht="21" customHeight="1" x14ac:dyDescent="0.2">
      <c r="A20" s="52" t="s">
        <v>119</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c r="AL20" s="22">
        <v>-214</v>
      </c>
      <c r="AM20" s="24">
        <f>+SUM(AI20:AL20)</f>
        <v>-264.7</v>
      </c>
      <c r="AO20" s="22">
        <v>0</v>
      </c>
      <c r="AP20" s="22">
        <v>338.5</v>
      </c>
    </row>
    <row r="21" spans="1:42" s="6" customFormat="1" ht="12.75" customHeight="1" x14ac:dyDescent="0.2">
      <c r="A21" s="52" t="s">
        <v>120</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c r="AL21" s="22">
        <v>0</v>
      </c>
      <c r="AM21" s="24">
        <f>+SUM(AI21:AL21)</f>
        <v>-75.100000000000009</v>
      </c>
      <c r="AO21" s="22">
        <v>0</v>
      </c>
      <c r="AP21" s="22">
        <v>0</v>
      </c>
    </row>
    <row r="22" spans="1:42" s="10" customFormat="1" ht="12.75" customHeight="1" x14ac:dyDescent="0.2">
      <c r="A22" s="52" t="s">
        <v>121</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c r="AL22" s="22">
        <v>18.899999999999999</v>
      </c>
      <c r="AM22" s="24">
        <f>+SUM(AI22:AL22)</f>
        <v>98.699999999999989</v>
      </c>
      <c r="AO22" s="22">
        <v>13.3</v>
      </c>
      <c r="AP22" s="22">
        <v>8.3000000000000007</v>
      </c>
    </row>
    <row r="23" spans="1:42" s="10" customFormat="1" ht="12.75" customHeight="1" x14ac:dyDescent="0.2">
      <c r="A23" s="52" t="s">
        <v>122</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c r="AL23" s="22">
        <v>-0.4</v>
      </c>
      <c r="AM23" s="24">
        <f>+SUM(AI23:AL23)</f>
        <v>-87.800000000000011</v>
      </c>
      <c r="AO23" s="22">
        <v>0</v>
      </c>
      <c r="AP23" s="22">
        <v>-31.6</v>
      </c>
    </row>
    <row r="24" spans="1:42" s="6" customFormat="1" ht="12.75" customHeight="1" x14ac:dyDescent="0.2">
      <c r="A24" s="16" t="s">
        <v>48</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c r="AL24" s="22">
        <v>0</v>
      </c>
      <c r="AM24" s="24">
        <f>+SUM(AI24:AL24)</f>
        <v>0</v>
      </c>
      <c r="AO24" s="22">
        <v>0</v>
      </c>
      <c r="AP24" s="22">
        <v>0</v>
      </c>
    </row>
    <row r="25" spans="1:42" s="5" customFormat="1" ht="12.75" customHeight="1" x14ac:dyDescent="0.2">
      <c r="A25" s="5" t="s">
        <v>69</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c r="AL25" s="25">
        <f>SUM(AL20:AL24)</f>
        <v>-195.5</v>
      </c>
      <c r="AM25" s="25">
        <f>SUM(AM20:AM24)</f>
        <v>-328.90000000000003</v>
      </c>
      <c r="AO25" s="25">
        <f>SUM(AO20:AO24)</f>
        <v>13.3</v>
      </c>
      <c r="AP25" s="25">
        <f>SUM(AP20:AP24)</f>
        <v>315.2</v>
      </c>
    </row>
    <row r="26" spans="1:42" ht="21" customHeight="1" x14ac:dyDescent="0.2">
      <c r="A26" t="s">
        <v>77</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c r="AL26" s="21">
        <v>-18.399999999999999</v>
      </c>
      <c r="AM26" s="24">
        <f>+SUM(AI26:AL26)</f>
        <v>-13.600000000000001</v>
      </c>
      <c r="AO26" s="21">
        <v>21.9</v>
      </c>
      <c r="AP26" s="21">
        <v>-24.5</v>
      </c>
    </row>
    <row r="27" spans="1:42" ht="12.75" customHeight="1" x14ac:dyDescent="0.2">
      <c r="A27" t="s">
        <v>78</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c r="AL27" s="26">
        <f>+AL26+AL25+AL19+AL13</f>
        <v>-120.90000000000003</v>
      </c>
      <c r="AM27" s="26">
        <f>+AM26+AM25+AM19+AM13</f>
        <v>5</v>
      </c>
      <c r="AO27" s="26">
        <v>234.60000000000002</v>
      </c>
      <c r="AP27" s="26">
        <f>SUM(AP26,AP25,AP19,AP13)</f>
        <v>384.79999999999995</v>
      </c>
    </row>
    <row r="28" spans="1:42" x14ac:dyDescent="0.2">
      <c r="A28" t="s">
        <v>76</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c r="AL28" s="37">
        <f>+AK29</f>
        <v>1280.1999999999998</v>
      </c>
      <c r="AM28" s="37">
        <f>+AI28</f>
        <v>1154.2999999999997</v>
      </c>
      <c r="AO28" s="37">
        <f>+AM29</f>
        <v>1159.2999999999997</v>
      </c>
      <c r="AP28" s="37">
        <f>AO29</f>
        <v>1393.8999999999996</v>
      </c>
    </row>
    <row r="29" spans="1:42" s="3" customFormat="1" x14ac:dyDescent="0.2">
      <c r="A29" s="3" t="s">
        <v>75</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c r="AL29" s="25">
        <f>+AL28+AL27</f>
        <v>1159.2999999999997</v>
      </c>
      <c r="AM29" s="25">
        <f>+AM28+AM27</f>
        <v>1159.2999999999997</v>
      </c>
      <c r="AO29" s="25">
        <f>+AO28+AO27</f>
        <v>1393.8999999999996</v>
      </c>
      <c r="AP29" s="25">
        <f>+AP28+AP27</f>
        <v>1778.6999999999996</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74" orientation="landscape" r:id="rId1"/>
  <headerFooter alignWithMargins="0"/>
  <ignoredErrors>
    <ignoredError sqref="I13:U13 I19:U19 I25:U25 AA13 AA19 AA25 AG13:AG26 AM13:AM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Income Statement IFRS</vt:lpstr>
      <vt:lpstr>Income Statement non-IFRS</vt:lpstr>
      <vt:lpstr>Reconciliation non-Adjusted</vt:lpstr>
      <vt:lpstr>Balance Sheet</vt:lpstr>
      <vt:lpstr>Cash Flow</vt:lpstr>
      <vt:lpstr>'Balance Sheet'!Print_Area</vt:lpstr>
      <vt:lpstr>'Cash Flow'!Print_Area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BOUZOUD Augustin</cp:lastModifiedBy>
  <cp:lastPrinted>2012-02-08T11:06:16Z</cp:lastPrinted>
  <dcterms:created xsi:type="dcterms:W3CDTF">2004-04-28T10:31:38Z</dcterms:created>
  <dcterms:modified xsi:type="dcterms:W3CDTF">2013-07-24T13:26:53Z</dcterms:modified>
</cp:coreProperties>
</file>